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330" windowWidth="14355" windowHeight="4440" firstSheet="3" activeTab="5"/>
  </bookViews>
  <sheets>
    <sheet name="Sheet 1" sheetId="1" state="hidden" r:id="rId1"/>
    <sheet name="2014-15" sheetId="3" state="hidden" r:id="rId2"/>
    <sheet name="2013-14" sheetId="2" state="hidden" r:id="rId3"/>
    <sheet name="201314" sheetId="4" r:id="rId4"/>
    <sheet name="201415" sheetId="5" r:id="rId5"/>
    <sheet name="201516" sheetId="6" r:id="rId6"/>
    <sheet name="Sheet1" sheetId="7" r:id="rId7"/>
  </sheets>
  <definedNames>
    <definedName name="_xlnm._FilterDatabase" localSheetId="0" hidden="1">'Sheet 1'!$A$2:$K$74</definedName>
    <definedName name="_xlnm.Print_Area" localSheetId="4">'201415'!$A$1:$J$60</definedName>
  </definedNames>
  <calcPr calcId="144525"/>
</workbook>
</file>

<file path=xl/calcChain.xml><?xml version="1.0" encoding="utf-8"?>
<calcChain xmlns="http://schemas.openxmlformats.org/spreadsheetml/2006/main">
  <c r="I74" i="1" l="1"/>
  <c r="I41" i="1" l="1"/>
  <c r="I56" i="1"/>
  <c r="I52" i="1"/>
  <c r="I40" i="1"/>
  <c r="I64" i="1"/>
  <c r="I46" i="1"/>
  <c r="I60" i="1"/>
  <c r="I27" i="1"/>
  <c r="I66" i="1"/>
  <c r="I25" i="1"/>
  <c r="I47" i="1"/>
  <c r="I42" i="1"/>
  <c r="I59" i="1"/>
  <c r="I61" i="1"/>
  <c r="I33" i="1"/>
  <c r="I45" i="1"/>
  <c r="I43" i="1"/>
  <c r="I54" i="1"/>
  <c r="I49" i="1"/>
  <c r="I48" i="1"/>
  <c r="I51" i="1"/>
  <c r="I65" i="1"/>
  <c r="I38" i="1"/>
  <c r="I55" i="1"/>
  <c r="I58" i="1"/>
  <c r="J13" i="1"/>
  <c r="J26" i="1"/>
  <c r="J15" i="1"/>
  <c r="J36" i="1"/>
  <c r="J57" i="1"/>
  <c r="J27" i="1"/>
  <c r="J43" i="1"/>
  <c r="J58" i="1"/>
  <c r="J71" i="1"/>
  <c r="J30" i="1"/>
  <c r="J12" i="1"/>
  <c r="J32" i="1"/>
  <c r="J6" i="1"/>
  <c r="J35" i="1"/>
  <c r="J41" i="1"/>
  <c r="J47" i="1"/>
  <c r="J49" i="1"/>
  <c r="J72" i="1"/>
  <c r="J8" i="1"/>
  <c r="J29" i="1"/>
  <c r="J50" i="1"/>
  <c r="J31" i="1"/>
  <c r="J5" i="1"/>
  <c r="J25" i="1"/>
  <c r="J52" i="1"/>
  <c r="J42" i="1"/>
  <c r="J73" i="1"/>
  <c r="J18" i="1"/>
  <c r="J7" i="1"/>
  <c r="J28" i="1"/>
  <c r="J17" i="1"/>
  <c r="J22" i="1"/>
  <c r="J38" i="1"/>
  <c r="J40" i="1"/>
  <c r="J64" i="1"/>
  <c r="J69" i="1"/>
  <c r="J4" i="1"/>
  <c r="J24" i="1"/>
  <c r="J53" i="1"/>
  <c r="J19" i="1"/>
  <c r="J63" i="1"/>
  <c r="J60" i="1"/>
  <c r="J33" i="1"/>
  <c r="J59" i="1"/>
  <c r="J68" i="1"/>
  <c r="J21" i="1"/>
  <c r="J34" i="1"/>
  <c r="J23" i="1"/>
  <c r="J44" i="1"/>
  <c r="J3" i="1"/>
  <c r="J66" i="1"/>
  <c r="J46" i="1"/>
  <c r="J48" i="1"/>
  <c r="J74" i="1"/>
  <c r="J10" i="1"/>
  <c r="J62" i="1"/>
  <c r="J20" i="1"/>
  <c r="J9" i="1"/>
  <c r="J14" i="1"/>
  <c r="J56" i="1"/>
  <c r="J54" i="1"/>
  <c r="J55" i="1"/>
  <c r="J51" i="1"/>
  <c r="J67" i="1"/>
  <c r="J16" i="1"/>
  <c r="J37" i="1"/>
  <c r="J11" i="1"/>
  <c r="J39" i="1"/>
  <c r="J61" i="1"/>
  <c r="J45" i="1"/>
  <c r="J65" i="1"/>
  <c r="J70" i="1"/>
</calcChain>
</file>

<file path=xl/sharedStrings.xml><?xml version="1.0" encoding="utf-8"?>
<sst xmlns="http://schemas.openxmlformats.org/spreadsheetml/2006/main" count="1580" uniqueCount="460">
  <si>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</si>
  <si>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</si>
  <si>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</si>
  <si>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</si>
  <si>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</si>
  <si>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</si>
  <si>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</si>
  <si>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</si>
  <si>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</si>
  <si>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</si>
  <si>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</si>
  <si>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</si>
  <si>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</si>
  <si>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2014-15</t>
  </si>
  <si>
    <t>2013-14</t>
  </si>
  <si>
    <t>Meshfree implementation of cardiac electrophysiology</t>
  </si>
  <si>
    <t>Sediment dynamics and sediment connectivity in the Kosi basin: implications for river hazards</t>
  </si>
  <si>
    <t>Technology Meets the Arts</t>
  </si>
  <si>
    <t>Modeling Spread of Vector borne diseases in Urban Areas from a spatially Interacting Network perspective</t>
  </si>
  <si>
    <t>River Basin scale Hydrological investigation &amp; characterization using Variable Infiltration capacity Model</t>
  </si>
  <si>
    <t>Hydrologic Modelling and Climate Change Impact Assessment in the Ganga River Basin</t>
  </si>
  <si>
    <t>Designing impact evaluations for Gram Varta under SWASTH, Bihar, India</t>
  </si>
  <si>
    <t>The relevance of 9th Rasa in the generation of aesthetic delight: a neuroaesthetic approach using EEG And Eyetracking</t>
  </si>
  <si>
    <t>Natural Evaporative Effluent Treatment</t>
  </si>
  <si>
    <t>Process efficiency and stability of Autothermal Reformers in Diesel-based Marrine Fuel Cell System</t>
  </si>
  <si>
    <t>Microsturcture Studies of Self-assembled CIGS nanodots on ZnO thin film</t>
  </si>
  <si>
    <t>Delayed Reconstruction of unknown inputs of dynamical systems</t>
  </si>
  <si>
    <t>Experimental &amp; theoretical investigations of polymerization- grade ethylene synthesis</t>
  </si>
  <si>
    <t>Molecular-scale membrane curvature generation in protein-lipid systems: electrostatics and hydrophobicity</t>
  </si>
  <si>
    <t>Development of Low Cost Intelligent Headphones for Improving Social Interactions of Children with Autism Spectrum Disorders</t>
  </si>
  <si>
    <t>Investigation of Object Motion Categories in Dynamic Natural Scanes and their Applications</t>
  </si>
  <si>
    <t>Measurement to management (M2M): improved water use efficiency and agricultural productivity through experimental sensor network, Media Lab Asia</t>
  </si>
  <si>
    <t>Fabrication and a detailed microstructural investigation of Cu(In1-x,Gax)Se2 (CIGS) thin films with ZnO buffer layer for the photovoltaic applications</t>
  </si>
  <si>
    <t>CO2 reforming of methane to generate syngas using nanostructured doped oxides and nanoporous aluminosilicates</t>
  </si>
  <si>
    <t>Aptamer-magnetic nanoparticle constructs for multiplexed detection of food-borne pathogens</t>
  </si>
  <si>
    <t>Dry coating of nano-additives for energy efficient cement clinkerization</t>
  </si>
  <si>
    <t>Characterization of rotational seismic excitation</t>
  </si>
  <si>
    <t>Dynamics of Self-sustained Chemo-mechanical Oscillations of Active Polymer Gels</t>
  </si>
  <si>
    <t>Statistical learning of Category Information: A neuroimaging investigation</t>
  </si>
  <si>
    <t>Synthesizing Single-atom Thick Inorganic Nanosheets Isomorphous to Graphene by Developing Chemical Exfoliation Strategies for Layered Boron-based Materials</t>
  </si>
  <si>
    <t>How are context and health of older adults related?: Incorporation of geospatial analysis into sociology of aging</t>
  </si>
  <si>
    <t>INSPIRE Faculty Award</t>
  </si>
  <si>
    <t>Post-stroke tele-neurorehabilitation using an operant conditioning paradigm under volitionally driven transcutaneous neuromuscular electrical stimulation, DST-INRIA</t>
  </si>
  <si>
    <t>Intelligent Adaptive Virtual Reality based Stroke Rehabilitation Platform for Elderly, DST-SEED</t>
  </si>
  <si>
    <t>Motor adaptation and skill learning in Parkinson’s disease, DST</t>
  </si>
  <si>
    <t>Oxidation Behavior of Rare earth Magnetic Thin Films, DRDO</t>
  </si>
  <si>
    <t>British Council</t>
  </si>
  <si>
    <t>Media Lab Asia</t>
  </si>
  <si>
    <t>Data driven control loop performance assessment &amp; diagnosis tool:
Implementation in waste water treatment system</t>
  </si>
  <si>
    <t>Intelligent Virtual Reality based Gaze-sensitive
Social Communication System for Children with Autism
Spectrum Disorder</t>
  </si>
  <si>
    <t>Heat Transfer and Visco-Plastic flow based model for friction stir welding of copper
YSRA: Young Scientist Research Award</t>
  </si>
  <si>
    <t>Global stability analysis of spatially developing
axisymmetric boundary layers</t>
  </si>
  <si>
    <t> Theoretical Investigation of Carbohydrate Protein Linkages
DST INSPIRE Award</t>
  </si>
  <si>
    <t>Investigations on Quark-Gluon-Plasma within the Framework of Relativistic Dessipative hydrodynamics -INSPIRE Faculty Award</t>
  </si>
  <si>
    <t>Developing a Fundamental understanding of the Interfacial Properties of Nanosheets comprising Chemically Modified Boron Honeycomb Lattice.</t>
  </si>
  <si>
    <t>Computational Aeroelastic Assessment of Transonic Compressor Rotor Blades</t>
  </si>
  <si>
    <t>Chemical biology of cancer - Ramanujan ship</t>
  </si>
  <si>
    <t>On Classification of Simple Derivations of the Polynomial Algebra (INSPIRE Faculty Award)</t>
  </si>
  <si>
    <t>Neural Basis of skilled motor behaviour - Ramanujan Fellowship</t>
  </si>
  <si>
    <t>DST</t>
  </si>
  <si>
    <t>BRNS</t>
  </si>
  <si>
    <t>ICSSR</t>
  </si>
  <si>
    <t>ARDB</t>
  </si>
  <si>
    <t>DRDO</t>
  </si>
  <si>
    <t>Dr Harish P. M.</t>
  </si>
  <si>
    <t>Prof Sivapriya Kirubakaran</t>
  </si>
  <si>
    <t>Prof Sudhanshu Sharma</t>
  </si>
  <si>
    <t>Prof. Abhijit Mishra</t>
  </si>
  <si>
    <t>Prof Nithin V George</t>
  </si>
  <si>
    <t>Prof Babji Srinivasan</t>
  </si>
  <si>
    <t>Prof Shanmuganathan Raman</t>
  </si>
  <si>
    <t>Prof Vimal Mishra</t>
  </si>
  <si>
    <t>Prof Emila Panda</t>
  </si>
  <si>
    <t>Dr. Uttama Lahiri</t>
  </si>
  <si>
    <t>Dr Bhaskar Datta</t>
  </si>
  <si>
    <t>Prof. Chinmay Ghoroi</t>
  </si>
  <si>
    <t>Prof Dhiman Basu</t>
  </si>
  <si>
    <t>Prof Pratyush Dayal</t>
  </si>
  <si>
    <t>Prof Krishna Prasad Miyapuram</t>
  </si>
  <si>
    <t>Prof Amit Arora</t>
  </si>
  <si>
    <t>Prof Kabeer Jasuja</t>
  </si>
  <si>
    <t>Prof Tannistha Samanta</t>
  </si>
  <si>
    <t>Prof Vinod Narayanan</t>
  </si>
  <si>
    <t>Dr Surjeet Kour</t>
  </si>
  <si>
    <t>Dr Pratik Mutha</t>
  </si>
  <si>
    <t>Prof Sairam Swaroop Mallajosyula</t>
  </si>
  <si>
    <t>SERB</t>
  </si>
  <si>
    <t>ICIMOD</t>
  </si>
  <si>
    <t>NRSC</t>
  </si>
  <si>
    <t>MOEF</t>
  </si>
  <si>
    <t>3I</t>
  </si>
  <si>
    <t>SAGARDRUGS</t>
  </si>
  <si>
    <t>NMRL</t>
  </si>
  <si>
    <t>GTRE</t>
  </si>
  <si>
    <t>CSIR</t>
  </si>
  <si>
    <t>Dr. Shankarjee Krishnamoorthi</t>
  </si>
  <si>
    <t>Dr. Vikrant Jain</t>
  </si>
  <si>
    <t>Dr. Vinod Chandra</t>
  </si>
  <si>
    <t>Prof Achal Mehra</t>
  </si>
  <si>
    <t>Prof. Shivkumar Jolad</t>
  </si>
  <si>
    <t>Prof Malavika A. Subramanyam</t>
  </si>
  <si>
    <t>Dr. Dyutiman Mukhopadhyay</t>
  </si>
  <si>
    <t>Dr Atul Bhargav</t>
  </si>
  <si>
    <t>Prof. Murali Damodaran</t>
  </si>
  <si>
    <t>Joint Development of Low cost Automatic Triaxial Apparatus</t>
  </si>
  <si>
    <t>Multi-method approach to evaluate dissolution of engineered nanoparticles in a range of simulated environment for Nanosafety</t>
  </si>
  <si>
    <t>The neural basis of motor learning, DST</t>
  </si>
  <si>
    <t>Special Manpower Dvelpoment Projetc- Chips to System Design(SMDP-C2SD)</t>
  </si>
  <si>
    <t>Analysis and enhancement of self-contained PV-powered domestic and toilet waste water treatment system</t>
  </si>
  <si>
    <t>Harmonizing Process Safety Standards</t>
  </si>
  <si>
    <t>Evolution of eukaryotic mobile genetic elements/ transposons</t>
  </si>
  <si>
    <t>Integration of Perceptual and Value-based decision making: A Cognitive &amp; Computational Approach</t>
  </si>
  <si>
    <t>Visvesvaraya PhD Scheme for Electronics and IT</t>
  </si>
  <si>
    <t>Bidirectional Interaction between Perception and Motor Control</t>
  </si>
  <si>
    <t>Development of novel double hydrogen bond donor catalysts for asymmetric Diels-Alder reactions</t>
  </si>
  <si>
    <t>Role of predictive mechanisms in attention capture by action</t>
  </si>
  <si>
    <t>Towards ultra-thin optical wavefront manipulation devices based on all-dielectric high-efficiency transmissive metasurfaces: demonstration of beam focusing and investigation of polychromatic designs.</t>
  </si>
  <si>
    <t>Integrating Robotic Gait Training System with Virtual Reality for Gait Rehabilitation - a novel approach in Neurorehabilitation</t>
  </si>
  <si>
    <t>Disulfide-rich peptides as scaffold for the development of tau protein aggregation inhibitors in Alzheimer Disease</t>
  </si>
  <si>
    <t>Enhanced single-molecule spectroscopy with tuned dipole antennas of end-to-end dimers of gold nanorods</t>
  </si>
  <si>
    <t>Printed Document Security Using Intrinsic Characteristics of Imaging Devices</t>
  </si>
  <si>
    <t>Grain boundary structure and transformations</t>
  </si>
  <si>
    <t>Flow improvement of fine and ultra-fine AP powder through surface modification using flow additives</t>
  </si>
  <si>
    <t>Implications of land cover/land use and climate changes on soil moisture variability in India</t>
  </si>
  <si>
    <t>Theoretical investigations of carbohydrate-water interactions.</t>
  </si>
  <si>
    <t>Water Soluble Glycosylated Amphiphilic Porphyrins: Synthesis, Photophysical, Electrochemical studies and Bio-imaging Applications</t>
  </si>
  <si>
    <t>AIMIL LTD.</t>
  </si>
  <si>
    <t>DST-CSIR</t>
  </si>
  <si>
    <t>DEITY-CEERI</t>
  </si>
  <si>
    <t>CIPGF-CALTECH</t>
  </si>
  <si>
    <t>AICE</t>
  </si>
  <si>
    <t>DBT</t>
  </si>
  <si>
    <t>DEITY</t>
  </si>
  <si>
    <t>Wellcome Trust-DBT</t>
  </si>
  <si>
    <t>Prof Amit Prashant</t>
  </si>
  <si>
    <t>Prof. Superb Misra</t>
  </si>
  <si>
    <t>Prof. Nihar Ranjan Mohapatra</t>
  </si>
  <si>
    <t>Prof. Rajgopalan Srinivasan</t>
  </si>
  <si>
    <t>Prof. Sharmistha Majumdar</t>
  </si>
  <si>
    <t>Dr. Neeraj Kumar</t>
  </si>
  <si>
    <t>Prof. Chandrakumar Appayee</t>
  </si>
  <si>
    <t>Prof. Meera Mary Sunny</t>
  </si>
  <si>
    <t>Prof. Ravi Hegde</t>
  </si>
  <si>
    <t>Prof. Uttama Lahiri</t>
  </si>
  <si>
    <t>Prof. Sharad Gupta</t>
  </si>
  <si>
    <t>Prof. Saumyakanti Khatua</t>
  </si>
  <si>
    <t>Prof. Nitin Khanna</t>
  </si>
  <si>
    <t>Prof. Abhay Raj Singh Gautam</t>
  </si>
  <si>
    <t>Prof. Sairam Swaroop Mallajosyula</t>
  </si>
  <si>
    <t>Prof. Iti Gupta</t>
  </si>
  <si>
    <t>RES/AIMIL/CE/AP201516-001</t>
  </si>
  <si>
    <t>RES/SERB/ME/SM/201516-002</t>
  </si>
  <si>
    <t>RES/DST-CSIR/BE/PM/201516-003</t>
  </si>
  <si>
    <t>RES/DEITY-CEERI/EE/NRM/201516-004</t>
  </si>
  <si>
    <t>RES/CCPS-AICE/CHE/RS/201516-05</t>
  </si>
  <si>
    <t>RES/DBT-RLSWAMI/BSE/201516-06</t>
  </si>
  <si>
    <t>RES/DST/CS/KPM/201516-007</t>
  </si>
  <si>
    <t>RES/DEITY-VISVR/EE/UL/201516-008</t>
  </si>
  <si>
    <t>RES/WLCMDBT/CS/NK/201516-009</t>
  </si>
  <si>
    <t>RES/DST/CH/P0168/1516/0010</t>
  </si>
  <si>
    <t>RES/DST/HSS/P0093/1516/0011</t>
  </si>
  <si>
    <t>RES/DST/EE/P0210/1516/0012</t>
  </si>
  <si>
    <t>RES/DST/EE/P0111/1516/0013</t>
  </si>
  <si>
    <t>RES/DST/BE/P0118/1516/0014</t>
  </si>
  <si>
    <t>RES/SERB/CH/P0203/1516/0015</t>
  </si>
  <si>
    <t>RES/BRNS/EE/P0212/1516/0016</t>
  </si>
  <si>
    <t>RES/DST/MSE/P0201/1516/0017</t>
  </si>
  <si>
    <t>RES/DRDO/CL/P0013/1516/0018</t>
  </si>
  <si>
    <t>RES/MOEF/CE/P0114/1516/0019</t>
  </si>
  <si>
    <t>RES/SERB/CH/P0163/1516/0020</t>
  </si>
  <si>
    <t>RES/SERB/CH/P0015/1516/0021</t>
  </si>
  <si>
    <t>RES/SERB/ME/SK/201415-002</t>
  </si>
  <si>
    <t>RES/ICIMOD/ES/VJ/201415-007</t>
  </si>
  <si>
    <t>RES/INSPIRE-DST/PHY/VC/201415-009</t>
  </si>
  <si>
    <t>RES/INSPIRE-DST/Che-EE/BS/201415-010</t>
  </si>
  <si>
    <t>RES/BC/HSS/AM/201415-011</t>
  </si>
  <si>
    <t>RES/SERB/PHY/SJ/201415-012</t>
  </si>
  <si>
    <t>RES/NRSC/CE/VM/201415-013</t>
  </si>
  <si>
    <t>RES/MOEF/CE/VM/201415-014</t>
  </si>
  <si>
    <t>RES/3I/HSS/MS/201415-015</t>
  </si>
  <si>
    <t>RES/DST/HSS/DM/201415-016</t>
  </si>
  <si>
    <t>RES/DST-INSPIRE/CHE/KJ/201415-17</t>
  </si>
  <si>
    <t>RES/SAGARDRUGS/ME/AB/201415-018</t>
  </si>
  <si>
    <t>RES/NRML/ME/AB/201415-019</t>
  </si>
  <si>
    <t>RES/GTRE/ME/MD/201415-020</t>
  </si>
  <si>
    <t>RES/CSIR/MSE/EP/201415-021</t>
  </si>
  <si>
    <t>DST/2013/CH-104</t>
  </si>
  <si>
    <t>SB/S3/CEE/0012/2013</t>
  </si>
  <si>
    <t>SB/FTP/ETPA-26/2013</t>
  </si>
  <si>
    <t>SR/FTP/PS-088/2012</t>
  </si>
  <si>
    <t>SB/FTP/ETA-18/2013</t>
  </si>
  <si>
    <t>36(2)/20/02/2014-BRNS/1077</t>
  </si>
  <si>
    <t>DST/INSPIRE Faculty Award/2013/MA-30</t>
  </si>
  <si>
    <t>SB/SO/BB/0025/2013</t>
  </si>
  <si>
    <t>SB/S3/CE/041/2013</t>
  </si>
  <si>
    <t>SB/S3/CE/012/2013</t>
  </si>
  <si>
    <t>SR/S2/RJN-161/2012</t>
  </si>
  <si>
    <t>SB/S1/PC-81/2012</t>
  </si>
  <si>
    <t>SB/S3/CE/047/2013</t>
  </si>
  <si>
    <t>SR/CSI/54/2012(G)</t>
  </si>
  <si>
    <t>SR/CSI/62/2012(G)</t>
  </si>
  <si>
    <t>SB/FT/LS-216/2012</t>
  </si>
  <si>
    <t>SB/FTP/ETA-114/2013</t>
  </si>
  <si>
    <t>SB/FTP/ETA-150-2012</t>
  </si>
  <si>
    <t>RESPRO/59/ICSSR/2013-14/RPS</t>
  </si>
  <si>
    <t>SB/FTP/ETA-0204/2013</t>
  </si>
  <si>
    <t>SB/SO/HS/123/2013</t>
  </si>
  <si>
    <t>SEED/TIDE/047/2013</t>
  </si>
  <si>
    <t>SB/S2/RJN-75/2013</t>
  </si>
  <si>
    <t>DST/INSPIRE Faculty Award/2013/ENG-45</t>
  </si>
  <si>
    <t>DARO/08/103171/M/I</t>
  </si>
  <si>
    <t>DST-INRIA/IFC/06-2014/249</t>
  </si>
  <si>
    <t>CONTRACT#82-1095995</t>
  </si>
  <si>
    <t>ERIP/ER/1300453/M/01/494</t>
  </si>
  <si>
    <t>ITA/15(69)/WATER/M2M/04</t>
  </si>
  <si>
    <t>IISERRB/R&amp;D/2014/224</t>
  </si>
  <si>
    <t>NMRL/EST/NMRL238/41/2014-15</t>
  </si>
  <si>
    <t>DST/INSPIRE/04/2014/001601</t>
  </si>
  <si>
    <t>03(1330)/14/EMR-II</t>
  </si>
  <si>
    <t>SB/S3/MMER/0103/2013</t>
  </si>
  <si>
    <t>DST/INSPIRE/04/2014/001188</t>
  </si>
  <si>
    <t>RESEARCH COLLOBORATION</t>
  </si>
  <si>
    <t>SB/FTP/PS-033/2013</t>
  </si>
  <si>
    <t>GTRE/GATET/CS21/1417/077/15/01</t>
  </si>
  <si>
    <t>A.DEL/CIV/DEV/01</t>
  </si>
  <si>
    <t>SR/CSRI/23/2013</t>
  </si>
  <si>
    <t>9(1)/2014-MDD</t>
  </si>
  <si>
    <t>C/4181/IFD/2014-15</t>
  </si>
  <si>
    <t>IA/E/14/1/501806</t>
  </si>
  <si>
    <t>SB/S3/EECE/0200/2015</t>
  </si>
  <si>
    <t>EMR/2014/000207</t>
  </si>
  <si>
    <t>SR/CSRI/68/2014</t>
  </si>
  <si>
    <t>SB/S3/ME/027/2015</t>
  </si>
  <si>
    <t>BT/RLF/Re-entry/43/2013</t>
  </si>
  <si>
    <t>SR/CSRI/70/2014</t>
  </si>
  <si>
    <t>INT/SIN/P-07/2015</t>
  </si>
  <si>
    <t>EMR/2014/000336</t>
  </si>
  <si>
    <t>SB/S3/ME/044/2015</t>
  </si>
  <si>
    <t>ACEM/16/CARS001/1516</t>
  </si>
  <si>
    <t>27/21/2015-RE(NESFP)</t>
  </si>
  <si>
    <t>EMR/2015/000779</t>
  </si>
  <si>
    <t>RES/DST/ME/HPM/201314-001</t>
  </si>
  <si>
    <t>RES/RF-DST/BE/SK/201314-001</t>
  </si>
  <si>
    <t>RES/SERB/CHM/SS/201314-002</t>
  </si>
  <si>
    <t>RES/DST/MM/AM/201314-004</t>
  </si>
  <si>
    <t>RES/DST/EE/NVG/201314-006</t>
  </si>
  <si>
    <t>RES/DST/Che-EE/BS/201314-007</t>
  </si>
  <si>
    <t>RES/DST/EE/SR/201314-008</t>
  </si>
  <si>
    <t>RES/MLA/CE/VM/201314-011</t>
  </si>
  <si>
    <t>RES/DST/MSE/EP/201314-012</t>
  </si>
  <si>
    <t>RES/DST/CHE/SS/201314-015</t>
  </si>
  <si>
    <t>RES/DST/CSC/UL/201314-016</t>
  </si>
  <si>
    <t>RES/DST/CHE/BD/201314-018</t>
  </si>
  <si>
    <t>RES/DST/CHE/CG/201314-022</t>
  </si>
  <si>
    <t>RES/SERB/CE/DB/201314-023</t>
  </si>
  <si>
    <t>RES/SERB/CHE/PD/201314-024</t>
  </si>
  <si>
    <t>RES/DST/CSP/KPM/201314-027</t>
  </si>
  <si>
    <t>RES/BRNS/MM/AA/201314-033</t>
  </si>
  <si>
    <t>RES/SERB/KJ/KJ/201314-034</t>
  </si>
  <si>
    <t>RES/ICSSR/HSS/TS/201314-036</t>
  </si>
  <si>
    <t>RES/ARDB/ME/VN/201314-042</t>
  </si>
  <si>
    <t>RES/DST/MATH/SK/201314-044</t>
  </si>
  <si>
    <t>RES/INSPIRE-DST/EE/NVG/201314-045</t>
  </si>
  <si>
    <t>RES/DST-INRIA/EE/UL/201314-048</t>
  </si>
  <si>
    <t>RES/DST-SEED/EE/UL/201314-049</t>
  </si>
  <si>
    <t>RES/DST/BE/PM/201314-051</t>
  </si>
  <si>
    <t>RES/RF-DST/BE/PM/201314-053</t>
  </si>
  <si>
    <t>RES/DRDO/MSE/EP/201314-054</t>
  </si>
  <si>
    <t>RES/INSPIRE/CHM/SSM/201314-057</t>
  </si>
  <si>
    <t>RES/CIPGF/CHE/BS/201314-060</t>
  </si>
  <si>
    <t>Project Reference Number</t>
  </si>
  <si>
    <t>EMR/2015/000701</t>
  </si>
  <si>
    <t>34/14/45/2014-BRNS</t>
  </si>
  <si>
    <t>EMR/2015/001013</t>
  </si>
  <si>
    <t>Contract</t>
  </si>
  <si>
    <t>PhD-MLA/4(28)/2014-15</t>
  </si>
  <si>
    <t>INB/CONT/0235</t>
  </si>
  <si>
    <t>MOU</t>
  </si>
  <si>
    <t>IITGN/R&amp;D/2014-15/007</t>
  </si>
  <si>
    <t>Total</t>
  </si>
  <si>
    <t>Dr. Iti Gupta</t>
  </si>
  <si>
    <t>Dr Prachi Thareja</t>
  </si>
  <si>
    <t>Dr Nihar Ranjan Mohapatra</t>
  </si>
  <si>
    <t>Prof. Jagmohan Tyagi</t>
  </si>
  <si>
    <t>NBHM</t>
  </si>
  <si>
    <t>Carbaporphyrins with inbuilt arene moiety: Their synthesis, characterization and metal coordination study, HRDG-CSIR</t>
  </si>
  <si>
    <t>Colloidal Particles Self Assembly in Liquid Crystals, DST</t>
  </si>
  <si>
    <t>A novel system-identification-based approach for understanding the deformability of DNA, DST</t>
  </si>
  <si>
    <t>Effects of Device Geometries and Design Rules on the Performance and Reliability of Advanced MOS Devices with High-K Gate Dielectrics and Metal Gates, DST</t>
  </si>
  <si>
    <t>Ethanol Autothermal Reforming: Design Optimization through Experimental and Modeling Studies, DST</t>
  </si>
  <si>
    <t>An investigation on eigenvalue problems and qualitative theory of fully nonlinear elliptic equations</t>
  </si>
  <si>
    <t>201213/1/CSIR/CHM/IG</t>
  </si>
  <si>
    <t>201213/2/DST/CHE/PT</t>
  </si>
  <si>
    <t>201213/3/DST/ME/HPM</t>
  </si>
  <si>
    <t>201213/4/DST/EE/NRM</t>
  </si>
  <si>
    <t>201213/5/DST/ME/AB</t>
  </si>
  <si>
    <t>201213/6/NBHM/Math/JT</t>
  </si>
  <si>
    <t>A Cognitivist exploration of the concept of Privacy Behaviour and Experience, DST</t>
  </si>
  <si>
    <t>Prof. Jaison Manjaly</t>
  </si>
  <si>
    <t>15.06.2011</t>
  </si>
  <si>
    <t>201011/16/DST/CSC/JM</t>
  </si>
  <si>
    <t>Center of Excellence in Biomedical Engineering and Health Care Technologies</t>
  </si>
  <si>
    <t>201112/12/GoG/CHE/SD</t>
  </si>
  <si>
    <t>Govt. of Gujarat</t>
  </si>
  <si>
    <t>Photochemical and Photophysical Studies of Donor-Acceptor Substituted aryl and heteroaryl polyenes, CSIR</t>
  </si>
  <si>
    <t>Prof. Sriram K</t>
  </si>
  <si>
    <t>201112/02/CSIR/CHM/SG</t>
  </si>
  <si>
    <t>NIF</t>
  </si>
  <si>
    <t>Value Addition to the Initial Design of a Low Cost Windmill for Pumping Brine and Electricity Production in Rural Areas - A GRiDS@IITGN-NIF Initiative</t>
  </si>
  <si>
    <t>201112/15/NIF/ME/MD</t>
  </si>
  <si>
    <t>201112/09/DIT/ME/MD</t>
  </si>
  <si>
    <t>High Fidelity Computational Design Of Engineered Systems On High Performance Computing Platforms</t>
  </si>
  <si>
    <t>DIT</t>
  </si>
  <si>
    <t>Technology Incubation and Development of Entrepreneurs Centre, MCIT, TIDE</t>
  </si>
  <si>
    <t>MCIT</t>
  </si>
  <si>
    <t>201112/14/MCIT/EE/JM</t>
  </si>
  <si>
    <t>Prof. Surya P. Mehrotra</t>
  </si>
  <si>
    <t>201213/22/RF-DST/Che/SS</t>
  </si>
  <si>
    <t>Prof. Sudhashu Sharma</t>
  </si>
  <si>
    <t>Ramanujan Fellowship</t>
  </si>
  <si>
    <t>Extended Depth of Field Photography using Coded Camera Architecture</t>
  </si>
  <si>
    <t>ISRO</t>
  </si>
  <si>
    <t>Prof. Shanmugnathan Raman</t>
  </si>
  <si>
    <t>RES/ISRO/EE/P0135/1617/0001</t>
  </si>
  <si>
    <t>Development of a robotic system for gait characterization and performance measurement</t>
  </si>
  <si>
    <t>Prof. Vineet Vashita</t>
  </si>
  <si>
    <t>30-03.2016</t>
  </si>
  <si>
    <t>RES/DST/ME/P0215/1617/0002</t>
  </si>
  <si>
    <t>Towards performance-based earthquake design of unreinforced masonry-infilled reinforced concrete frame structures</t>
  </si>
  <si>
    <t>Prof. Manish Kumar</t>
  </si>
  <si>
    <t>24-03.2016</t>
  </si>
  <si>
    <t>RES/SERB/CE/P0205/1617/0003</t>
  </si>
  <si>
    <t>Experimental studies of metastability in different synchronizers</t>
  </si>
  <si>
    <t>Prof. Joycee Mekie</t>
  </si>
  <si>
    <t>08.02.2012</t>
  </si>
  <si>
    <t>201112/10/DST/EE/JM</t>
  </si>
  <si>
    <t>Short-Term Generation Scheduling in Power Systems
under Uncertainty/Intermittent Characteristics of
Renewable Energy Sources (RES) and Demands, DST</t>
  </si>
  <si>
    <t>201112/05/DST/EE/NP</t>
  </si>
  <si>
    <t>Prof. Naran Pidoriya</t>
  </si>
  <si>
    <t>SR/S3/MERC/0064/2012</t>
  </si>
  <si>
    <t>02(0055)/12/EMR-II</t>
  </si>
  <si>
    <t>NBHM/R.P.1/2012/Fresh/1425</t>
  </si>
  <si>
    <t>SR/S3/MERC/0060/2012</t>
  </si>
  <si>
    <t>SR/S3/EECE/0166/2016</t>
  </si>
  <si>
    <t>SR/S3/CE/078/2012</t>
  </si>
  <si>
    <t>A novel process for precipitaion stabilization of Drug Nanoparticles in Aqueous Suspensions using CO2, Dept. of Biotechnology, GoI</t>
  </si>
  <si>
    <t>201011/07/DBT/CHE/SD</t>
  </si>
  <si>
    <t>Prof. Sameer Dalvi</t>
  </si>
  <si>
    <t>Engineering Stable and Bio-Compatible Microbubble Formulation for Biomedical Applications, DBT</t>
  </si>
  <si>
    <t>201112/08/DBT/CHE/SD</t>
  </si>
  <si>
    <t>IC/INC/CoE/Sanction/668254</t>
  </si>
  <si>
    <t>SR/CSI/15/2010(G)</t>
  </si>
  <si>
    <t>01/(2487)/11/EMR-II</t>
  </si>
  <si>
    <t xml:space="preserve">NIF/VARD/56726 </t>
  </si>
  <si>
    <t>HPC/Projects/2(7)/2011</t>
  </si>
  <si>
    <t>DIT/R&amp;D/TDC/13(2)/2009(Vol.II)</t>
  </si>
  <si>
    <t>SR/S2/RJN-24/2012</t>
  </si>
  <si>
    <t>SR/FTP/ETA-95/2010</t>
  </si>
  <si>
    <t>SR/FTP/ETA-39/2011</t>
  </si>
  <si>
    <t>BT/PR15323/MED/32/162/2011</t>
  </si>
  <si>
    <t>ISRO/RES/3/700/1516</t>
  </si>
  <si>
    <t>YSS/2015/001182</t>
  </si>
  <si>
    <t>YSS/2015/001514</t>
  </si>
  <si>
    <t>BT/PR13891/PID/06/591/2010</t>
  </si>
  <si>
    <t xml:space="preserve">Rupees Six Lakh Seventy Six Thousand  Only </t>
  </si>
  <si>
    <t xml:space="preserve">Rupees Fourteen Lakh Sixty  Thousand  Only </t>
  </si>
  <si>
    <t xml:space="preserve">Rupees Twenty One Lakh Eighty Two Thousand  Only </t>
  </si>
  <si>
    <t xml:space="preserve">Rupees Six Lakh  Only </t>
  </si>
  <si>
    <t xml:space="preserve">Rupees Seventeen Lakh Seventy Four Thousand  Only </t>
  </si>
  <si>
    <t xml:space="preserve">Rupees Twenty  Lakh  Only </t>
  </si>
  <si>
    <t xml:space="preserve">Rupees Ninety  Lakh Thirty One Thousand  Only </t>
  </si>
  <si>
    <t xml:space="preserve">Rupees Five Lakh  Only </t>
  </si>
  <si>
    <t xml:space="preserve">Rupees Thirty Two Lakh  Only </t>
  </si>
  <si>
    <t xml:space="preserve">Rupees Eleven Lakh Sixty Seven Thousand Four Hundred  Only </t>
  </si>
  <si>
    <t xml:space="preserve">Rupees Twenty Four Lakh  Only </t>
  </si>
  <si>
    <t xml:space="preserve">Rupees Twenty Four Lakh Thirty Seven Thousand  Only </t>
  </si>
  <si>
    <t xml:space="preserve">Rupees Seven Lakh  Only </t>
  </si>
  <si>
    <t xml:space="preserve">Rupees Eighteen Lakh Three Thousand Six Hundred  Only </t>
  </si>
  <si>
    <t xml:space="preserve">Rupees Fourty  Lakh Seventy Seven Thousand Four Hundred  Only </t>
  </si>
  <si>
    <t xml:space="preserve">Rupees Eight Lakh Twenty  Thousand Seven Hundred Fourty  Only </t>
  </si>
  <si>
    <t xml:space="preserve">Rupees One Thousand Six Hundred Fifty  Only </t>
  </si>
  <si>
    <t xml:space="preserve">Rupees Three Lakh Fifty  Thousand  Only </t>
  </si>
  <si>
    <t/>
  </si>
  <si>
    <t xml:space="preserve">Rupees Seven Lakh Eleven Thousand  Only </t>
  </si>
  <si>
    <t xml:space="preserve">Rupees Seven Lakh Seventeen Thousand Sixteen Only </t>
  </si>
  <si>
    <t xml:space="preserve">Rupees Eight Lakh  Only </t>
  </si>
  <si>
    <t xml:space="preserve">Rupees Sixteen Lakh  Only </t>
  </si>
  <si>
    <t xml:space="preserve">Rupees Eight Lakh Thirty Seven Thousand Three Hundred Twenty  Only </t>
  </si>
  <si>
    <t xml:space="preserve">Rupees Twelve Lakh Seventy Two Thousand Eight Hundred Thirty Five Only </t>
  </si>
  <si>
    <t xml:space="preserve">Rupees Seven Lakh Ten Thousand Five Hundred Ninety Two Only </t>
  </si>
  <si>
    <t xml:space="preserve">Rupees Two Lakh Fourty Four Thousand Eight Hundred Twenty  Only </t>
  </si>
  <si>
    <t xml:space="preserve">Rupees Five Lakh Sixty Six Thousand Three Hundred Eighty Five Only </t>
  </si>
  <si>
    <t xml:space="preserve">Rupees Six Lakh Eighty Two Thousand  Only </t>
  </si>
  <si>
    <t xml:space="preserve">Rupees Eighty Four Thousand  Only </t>
  </si>
  <si>
    <t xml:space="preserve">Rupees Thirty Seven Lakh Fifty  Thousand  Only </t>
  </si>
  <si>
    <t xml:space="preserve">Rupees Sixty  Lakh Sixty Five Thousand  Only </t>
  </si>
  <si>
    <t xml:space="preserve">Rupees One Lakh Sixty Three Thousand Five Hundred  Only </t>
  </si>
  <si>
    <t xml:space="preserve">Rupees Seventeen Lakh Eighty  Thousand  Only </t>
  </si>
  <si>
    <t xml:space="preserve">Rupees Fifteen Lakh Sixteen Thousand  Only </t>
  </si>
  <si>
    <t xml:space="preserve">Rupees Nine Lakh Eighty Seven Thousand  Only </t>
  </si>
  <si>
    <t xml:space="preserve">Rupees Fourteen Lakh Fourty  Thousand  Only </t>
  </si>
  <si>
    <t xml:space="preserve">Rupees Thirty  Lakh  Only </t>
  </si>
  <si>
    <t xml:space="preserve">Rupees Nine Lakh Fifty Six Thousand Six Hundred Fourty Four Only </t>
  </si>
  <si>
    <t xml:space="preserve">Rupees Six Lakh Seventy Two Thousand  Only </t>
  </si>
  <si>
    <t xml:space="preserve">Rupees Fifteen Lakh  Only </t>
  </si>
  <si>
    <t xml:space="preserve">Rupees Eight Lakh Eighty Six Thousand Seven Hundred Ninety Two Only </t>
  </si>
  <si>
    <t xml:space="preserve">Rupees Two Lakh  Only </t>
  </si>
  <si>
    <t xml:space="preserve">Rupees Eighteen Lakh Sixty Nine Thousand  Only </t>
  </si>
  <si>
    <t xml:space="preserve">Rupees One Lakh Sixty Two Thousand Three Hundred One Only </t>
  </si>
  <si>
    <t xml:space="preserve">Rupees Two Lakh Eighty Three Thousand Two Hundred Five Only </t>
  </si>
  <si>
    <t xml:space="preserve">Rupees Ten Lakh  Only </t>
  </si>
  <si>
    <t xml:space="preserve">Rupees Four Lakh Fifty  Thousand  Only </t>
  </si>
  <si>
    <t xml:space="preserve">Rupees One Crore Twenty Two Lakh Eighty  Thousand  Only </t>
  </si>
  <si>
    <t xml:space="preserve">Rupees Two Lakh Sixteen Thousand Three Hundred Thirty Three Only </t>
  </si>
  <si>
    <t xml:space="preserve">Rupees Three Lakh  Only </t>
  </si>
  <si>
    <t xml:space="preserve">Rupees One Lakh  Only </t>
  </si>
  <si>
    <t xml:space="preserve">Rupees Fifty  Lakh  Only </t>
  </si>
  <si>
    <t xml:space="preserve">Rupees Nineteen Lakh Fourty Nine Thousand Eight Hundred  Only </t>
  </si>
  <si>
    <t xml:space="preserve">Rupees Thirty Six Lakh Sixty Three Thousand Five Hundred  Only </t>
  </si>
  <si>
    <t xml:space="preserve">Rupees Thirty Nine Lakh Eighty  Thousand  Only </t>
  </si>
  <si>
    <t xml:space="preserve">Rupees Ten Lakh Fourty Three Thousand  Only </t>
  </si>
  <si>
    <t xml:space="preserve">Rupees Sixty One Thousand Seven Hundred Sixty Two Only </t>
  </si>
  <si>
    <t xml:space="preserve">Rupees Twenty One Lakh Ten Thousand  Only </t>
  </si>
  <si>
    <t xml:space="preserve">Rupees Six Lakh Fourty One Thousand Two Hundred  Only </t>
  </si>
  <si>
    <t xml:space="preserve">Rupees Twenty One Lakh Twelve Thousand  Only </t>
  </si>
  <si>
    <t xml:space="preserve">Rupees Ten Lakh Twenty Six Thousand Seven Hundred Ninety Five Only </t>
  </si>
  <si>
    <t xml:space="preserve">Rupees Fifteen Lakh Fourty One Thousand Nine Hundred Ninety Nine Only </t>
  </si>
  <si>
    <t xml:space="preserve">Rupees Three Lakh Seventy Seven Thousand Eight Hundred  Only </t>
  </si>
  <si>
    <t xml:space="preserve">Rupees Fourty Eight Lakh Fifty  Thousand  Only </t>
  </si>
  <si>
    <t xml:space="preserve">Rupees Fourteen Lakh Thirty  Thousand  Only </t>
  </si>
  <si>
    <t xml:space="preserve">Rupees Twenty Two Lakh Thirty  Thousand  Only </t>
  </si>
  <si>
    <t xml:space="preserve">Rupees Thirty Seven Lakh Twenty  Thousand  Only </t>
  </si>
  <si>
    <t xml:space="preserve">Rupees Ten Lakh Three Thousand One Hundred Fourty Five Only </t>
  </si>
  <si>
    <t xml:space="preserve">Rupees Thirty Three Lakh Twenty Seven Thousand Nine Hundred  Only </t>
  </si>
  <si>
    <t xml:space="preserve">Rupees Fourteen Lakh Fifty Three Thousand Five Hundred  Only </t>
  </si>
  <si>
    <t xml:space="preserve">Rupees Twenty Five Lakh Fifty Seven Thousand  Only </t>
  </si>
  <si>
    <t xml:space="preserve">Rupees Twenty  Lakh Fourty Two Thousand  Only </t>
  </si>
  <si>
    <t xml:space="preserve">Rupees Twenty Nine Lakh Seventy  Thousand Seven Hundred Twenty Three Only </t>
  </si>
  <si>
    <t xml:space="preserve">Rupees Eight Lakh Sixty Four Thousand  Only </t>
  </si>
  <si>
    <t xml:space="preserve">Rupees Nine Lakh Fifty Seven Thousand  Only </t>
  </si>
  <si>
    <t xml:space="preserve">Rupees Five Lakh Twenty Nine Thousand Three Hundred Twenty  Only </t>
  </si>
  <si>
    <t xml:space="preserve">Rupees Three Lakh Fourty Six Thousand Four Hundred Fourty Four Only </t>
  </si>
  <si>
    <t xml:space="preserve">Rupees Six Lakh Eighty Two Thousand Seven Hundred Thirty Seven Only </t>
  </si>
  <si>
    <t xml:space="preserve">Rupees Fourteen Lakh  Only </t>
  </si>
  <si>
    <t xml:space="preserve">Rupees One Lakh Twenty  Thousand  Only </t>
  </si>
  <si>
    <t xml:space="preserve">Rupees Six Lakh Sixty Two Thousand Two Hundred Six Only </t>
  </si>
  <si>
    <t xml:space="preserve">Rupees Thirteen Lakh  Only </t>
  </si>
  <si>
    <t xml:space="preserve">Rupees Two Lakh Fifty  Thousand  Only </t>
  </si>
  <si>
    <t xml:space="preserve">Rupees Four Lakh  Only </t>
  </si>
  <si>
    <t xml:space="preserve">Rupees Fourteen Lakh Fifty Four Thousand  Only </t>
  </si>
  <si>
    <t xml:space="preserve">Rupees Five Lakh Fourty Six Thousand Four Hundred Fifty Seven Only </t>
  </si>
  <si>
    <t xml:space="preserve">Rupees Twelve Lakh Twenty Eight Thousand Nine Hundred Seventy Nine Only </t>
  </si>
  <si>
    <t xml:space="preserve">Rupees Fourty Two Lakh  Only </t>
  </si>
  <si>
    <t xml:space="preserve">Rupees Fifty One Thousand Eight Hundred Fourty  Only </t>
  </si>
  <si>
    <t xml:space="preserve">Rupees Five Lakh Twenty Two Thousand Five Hundred Ninety  Only </t>
  </si>
  <si>
    <t xml:space="preserve">Rupees Fourty Seven Thousand Six Hundred Ninety One Only </t>
  </si>
  <si>
    <t xml:space="preserve">Rupees Eight Lakh Fifty  Thousand  Only </t>
  </si>
  <si>
    <t xml:space="preserve">Rupees One Crore Ninety Five Lakh Fifty  Thousand  Only </t>
  </si>
  <si>
    <t xml:space="preserve">Rupees One Lakh Ten Thousand  Only </t>
  </si>
  <si>
    <t xml:space="preserve">Rupees Four Lakh Ten Thousand 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</si>
</sst>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s.&quot;\ #,##0"/>
    <numFmt numFmtId="165" formatCode="&quot;Rs.&quot;\ 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.1"/>
      <color rgb="FF000000"/>
      <name val="Tahoma"/>
      <family val="2"/>
    </font>
    <font>
      <sz val="12.1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43" fontId="2" fillId="0" borderId="1" xfId="1" applyNumberFormat="1" applyFont="1" applyBorder="1"/>
    <xf numFmtId="43" fontId="0" fillId="0" borderId="1" xfId="1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4" fontId="0" fillId="0" borderId="1" xfId="0" applyNumberFormat="1" applyBorder="1"/>
    <xf numFmtId="14" fontId="2" fillId="0" borderId="1" xfId="0" applyNumberFormat="1" applyFont="1" applyBorder="1"/>
    <xf numFmtId="14" fontId="5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top" wrapText="1"/>
    </xf>
    <xf numFmtId="164" fontId="0" fillId="0" borderId="0" xfId="0" applyNumberFormat="1"/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0" fillId="0" borderId="15" xfId="0" applyBorder="1"/>
    <xf numFmtId="0" fontId="0" fillId="0" borderId="16" xfId="0" applyBorder="1"/>
    <xf numFmtId="0" fontId="4" fillId="0" borderId="16" xfId="0" applyFont="1" applyBorder="1" applyAlignment="1">
      <alignment horizontal="right" vertical="top" wrapText="1"/>
    </xf>
    <xf numFmtId="0" fontId="9" fillId="0" borderId="16" xfId="0" applyFont="1" applyBorder="1"/>
    <xf numFmtId="164" fontId="4" fillId="0" borderId="16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top" wrapText="1"/>
    </xf>
    <xf numFmtId="165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zoomScale="85" zoomScaleNormal="85" zoomScaleSheetLayoutView="100" workbookViewId="0">
      <selection sqref="A1:K2"/>
    </sheetView>
  </sheetViews>
  <sheetFormatPr defaultRowHeight="15" x14ac:dyDescent="0.25"/>
  <cols>
    <col min="1" max="1" width="7.5703125" customWidth="1"/>
    <col min="2" max="2" width="9.28515625" bestFit="1" customWidth="1"/>
    <col min="3" max="3" width="11.140625" customWidth="1"/>
    <col min="4" max="5" width="16.85546875" customWidth="1"/>
    <col min="6" max="6" width="43.7109375" customWidth="1"/>
    <col min="7" max="7" width="21" customWidth="1"/>
    <col min="8" max="8" width="16.85546875" customWidth="1"/>
    <col min="9" max="9" width="24.42578125" style="38" customWidth="1"/>
    <col min="10" max="10" width="54.140625" customWidth="1"/>
    <col min="11" max="11" width="37.28515625" style="8" customWidth="1"/>
  </cols>
  <sheetData>
    <row r="1" spans="1:11" ht="45.75" customHeight="1" x14ac:dyDescent="0.25">
      <c r="A1" s="40" t="s">
        <v>0</v>
      </c>
      <c r="B1" s="66" t="s">
        <v>1</v>
      </c>
      <c r="C1" s="67"/>
      <c r="D1" s="67"/>
      <c r="E1" s="67"/>
      <c r="F1" s="67"/>
      <c r="G1" s="67"/>
      <c r="H1" s="67"/>
      <c r="I1" s="67"/>
      <c r="J1" s="68"/>
      <c r="K1" s="34"/>
    </row>
    <row r="2" spans="1:11" ht="75" x14ac:dyDescent="0.25">
      <c r="A2" s="40" t="s">
        <v>2</v>
      </c>
      <c r="B2" s="43" t="s">
        <v>3</v>
      </c>
      <c r="C2" s="32" t="s">
        <v>4</v>
      </c>
      <c r="D2" s="32" t="s">
        <v>5</v>
      </c>
      <c r="E2" s="32" t="s">
        <v>6</v>
      </c>
      <c r="F2" s="32" t="s">
        <v>7</v>
      </c>
      <c r="G2" s="33" t="s">
        <v>8</v>
      </c>
      <c r="H2" s="33" t="s">
        <v>9</v>
      </c>
      <c r="I2" s="36" t="s">
        <v>10</v>
      </c>
      <c r="J2" s="44" t="s">
        <v>11</v>
      </c>
      <c r="K2" s="39" t="s">
        <v>270</v>
      </c>
    </row>
    <row r="3" spans="1:11" ht="30" x14ac:dyDescent="0.25">
      <c r="A3" s="34"/>
      <c r="B3" s="71">
        <v>1</v>
      </c>
      <c r="C3" s="74" t="s">
        <v>12</v>
      </c>
      <c r="D3" s="21" t="s">
        <v>134</v>
      </c>
      <c r="E3" s="21" t="s">
        <v>126</v>
      </c>
      <c r="F3" s="21" t="s">
        <v>104</v>
      </c>
      <c r="G3" s="21" t="s">
        <v>224</v>
      </c>
      <c r="H3" s="25">
        <v>42132</v>
      </c>
      <c r="I3" s="37">
        <v>300000</v>
      </c>
      <c r="J3" s="45" t="str">
        <f>CONCATENATE(INR(I3), "")</f>
        <v xml:space="preserve">Rupees Three Lakh  Only </v>
      </c>
      <c r="K3" s="41" t="s">
        <v>150</v>
      </c>
    </row>
    <row r="4" spans="1:11" ht="60" x14ac:dyDescent="0.25">
      <c r="A4" s="34"/>
      <c r="B4" s="72"/>
      <c r="C4" s="75"/>
      <c r="D4" s="21" t="s">
        <v>135</v>
      </c>
      <c r="E4" s="21" t="s">
        <v>86</v>
      </c>
      <c r="F4" s="21" t="s">
        <v>105</v>
      </c>
      <c r="G4" s="21" t="s">
        <v>232</v>
      </c>
      <c r="H4" s="25">
        <v>42137</v>
      </c>
      <c r="I4" s="37">
        <v>3663500</v>
      </c>
      <c r="J4" s="45" t="str">
        <f t="shared" ref="J4:J68" si="0">CONCATENATE(INR(I4), "")</f>
        <v xml:space="preserve">Rupees Thirty Six Lakh Sixty Three Thousand Five Hundred  Only </v>
      </c>
      <c r="K4" s="41" t="s">
        <v>151</v>
      </c>
    </row>
    <row r="5" spans="1:11" ht="30" x14ac:dyDescent="0.25">
      <c r="A5" s="34"/>
      <c r="B5" s="72"/>
      <c r="C5" s="75"/>
      <c r="D5" s="21" t="s">
        <v>84</v>
      </c>
      <c r="E5" s="21" t="s">
        <v>127</v>
      </c>
      <c r="F5" s="21" t="s">
        <v>106</v>
      </c>
      <c r="G5" s="21" t="s">
        <v>225</v>
      </c>
      <c r="H5" s="25">
        <v>42135</v>
      </c>
      <c r="I5" s="37">
        <v>3980000</v>
      </c>
      <c r="J5" s="45" t="str">
        <f t="shared" si="0"/>
        <v xml:space="preserve">Rupees Thirty Nine Lakh Eighty  Thousand  Only </v>
      </c>
      <c r="K5" s="41" t="s">
        <v>152</v>
      </c>
    </row>
    <row r="6" spans="1:11" ht="45" x14ac:dyDescent="0.25">
      <c r="A6" s="34"/>
      <c r="B6" s="72"/>
      <c r="C6" s="75"/>
      <c r="D6" s="21" t="s">
        <v>136</v>
      </c>
      <c r="E6" s="21" t="s">
        <v>128</v>
      </c>
      <c r="F6" s="21" t="s">
        <v>107</v>
      </c>
      <c r="G6" s="21" t="s">
        <v>226</v>
      </c>
      <c r="H6" s="25">
        <v>42139</v>
      </c>
      <c r="I6" s="37">
        <v>1188000</v>
      </c>
      <c r="J6" s="45" t="str">
        <f t="shared" si="0"/>
        <v xml:space="preserve">Rupees Eleven Lakh Eighty Eight Thousand  Only </v>
      </c>
      <c r="K6" s="41" t="s">
        <v>153</v>
      </c>
    </row>
    <row r="7" spans="1:11" ht="45" x14ac:dyDescent="0.25">
      <c r="A7" s="34"/>
      <c r="B7" s="72"/>
      <c r="C7" s="75"/>
      <c r="D7" s="21" t="s">
        <v>137</v>
      </c>
      <c r="E7" s="21" t="s">
        <v>130</v>
      </c>
      <c r="F7" s="21" t="s">
        <v>109</v>
      </c>
      <c r="G7" s="30" t="s">
        <v>277</v>
      </c>
      <c r="H7" s="31">
        <v>42059</v>
      </c>
      <c r="I7" s="37">
        <v>61762</v>
      </c>
      <c r="J7" s="45" t="str">
        <f t="shared" si="0"/>
        <v xml:space="preserve">Rupees Sixty One Thousand Seven Hundred Sixty Two Only </v>
      </c>
      <c r="K7" s="41" t="s">
        <v>154</v>
      </c>
    </row>
    <row r="8" spans="1:11" ht="45" x14ac:dyDescent="0.25">
      <c r="A8" s="34"/>
      <c r="B8" s="72"/>
      <c r="C8" s="75"/>
      <c r="D8" s="21" t="s">
        <v>138</v>
      </c>
      <c r="E8" s="21" t="s">
        <v>131</v>
      </c>
      <c r="F8" s="21" t="s">
        <v>110</v>
      </c>
      <c r="G8" s="21" t="s">
        <v>233</v>
      </c>
      <c r="H8" s="25">
        <v>42164</v>
      </c>
      <c r="I8" s="37">
        <v>3825968</v>
      </c>
      <c r="J8" s="45" t="str">
        <f t="shared" si="0"/>
        <v xml:space="preserve">Rupees Thirty Eight Lakh Twenty Five Thousand Nine Hundred Sixty Eight Only </v>
      </c>
      <c r="K8" s="41" t="s">
        <v>155</v>
      </c>
    </row>
    <row r="9" spans="1:11" ht="45" x14ac:dyDescent="0.25">
      <c r="A9" s="34"/>
      <c r="B9" s="72"/>
      <c r="C9" s="75"/>
      <c r="D9" s="21" t="s">
        <v>78</v>
      </c>
      <c r="E9" s="21" t="s">
        <v>59</v>
      </c>
      <c r="F9" s="21" t="s">
        <v>111</v>
      </c>
      <c r="G9" s="21" t="s">
        <v>234</v>
      </c>
      <c r="H9" s="25">
        <v>42546</v>
      </c>
      <c r="I9" s="37">
        <v>641200</v>
      </c>
      <c r="J9" s="45" t="str">
        <f t="shared" si="0"/>
        <v xml:space="preserve">Rupees Six Lakh Fourty One Thousand Two Hundred  Only </v>
      </c>
      <c r="K9" s="41" t="s">
        <v>156</v>
      </c>
    </row>
    <row r="10" spans="1:11" ht="45" x14ac:dyDescent="0.25">
      <c r="A10" s="34"/>
      <c r="B10" s="72"/>
      <c r="C10" s="75"/>
      <c r="D10" s="21" t="s">
        <v>73</v>
      </c>
      <c r="E10" s="21" t="s">
        <v>132</v>
      </c>
      <c r="F10" s="21" t="s">
        <v>112</v>
      </c>
      <c r="G10" s="30" t="s">
        <v>275</v>
      </c>
      <c r="H10" s="31">
        <v>42121</v>
      </c>
      <c r="I10" s="37">
        <v>2902000</v>
      </c>
      <c r="J10" s="45" t="str">
        <f t="shared" si="0"/>
        <v xml:space="preserve">Rupees Twenty Nine Lakh Two Thousand  Only </v>
      </c>
      <c r="K10" s="41" t="s">
        <v>157</v>
      </c>
    </row>
    <row r="11" spans="1:11" ht="30" x14ac:dyDescent="0.25">
      <c r="A11" s="34"/>
      <c r="B11" s="72"/>
      <c r="C11" s="75"/>
      <c r="D11" s="21" t="s">
        <v>139</v>
      </c>
      <c r="E11" s="21" t="s">
        <v>133</v>
      </c>
      <c r="F11" s="21" t="s">
        <v>113</v>
      </c>
      <c r="G11" s="21" t="s">
        <v>228</v>
      </c>
      <c r="H11" s="25">
        <v>42230</v>
      </c>
      <c r="I11" s="37">
        <v>2922771</v>
      </c>
      <c r="J11" s="45" t="str">
        <f t="shared" si="0"/>
        <v xml:space="preserve">Rupees Twenty Nine Lakh Twenty Two Thousand Seven Hundred Seventy One Only </v>
      </c>
      <c r="K11" s="41" t="s">
        <v>158</v>
      </c>
    </row>
    <row r="12" spans="1:11" ht="45" x14ac:dyDescent="0.25">
      <c r="A12" s="34"/>
      <c r="B12" s="72"/>
      <c r="C12" s="75"/>
      <c r="D12" s="21" t="s">
        <v>140</v>
      </c>
      <c r="E12" s="21" t="s">
        <v>59</v>
      </c>
      <c r="F12" s="21" t="s">
        <v>114</v>
      </c>
      <c r="G12" s="21" t="s">
        <v>230</v>
      </c>
      <c r="H12" s="25">
        <v>42249</v>
      </c>
      <c r="I12" s="37">
        <v>1541999</v>
      </c>
      <c r="J12" s="45" t="str">
        <f t="shared" si="0"/>
        <v xml:space="preserve">Rupees Fifteen Lakh Fourty One Thousand Nine Hundred Ninety Nine Only </v>
      </c>
      <c r="K12" s="41" t="s">
        <v>159</v>
      </c>
    </row>
    <row r="13" spans="1:11" ht="30" x14ac:dyDescent="0.25">
      <c r="A13" s="34"/>
      <c r="B13" s="72"/>
      <c r="C13" s="75"/>
      <c r="D13" s="21" t="s">
        <v>141</v>
      </c>
      <c r="E13" s="21" t="s">
        <v>59</v>
      </c>
      <c r="F13" s="21" t="s">
        <v>115</v>
      </c>
      <c r="G13" s="21" t="s">
        <v>231</v>
      </c>
      <c r="H13" s="25">
        <v>42269</v>
      </c>
      <c r="I13" s="37">
        <v>377800</v>
      </c>
      <c r="J13" s="45" t="str">
        <f t="shared" si="0"/>
        <v xml:space="preserve">Rupees Three Lakh Seventy Seven Thousand Eight Hundred  Only </v>
      </c>
      <c r="K13" s="41" t="s">
        <v>160</v>
      </c>
    </row>
    <row r="14" spans="1:11" ht="90" x14ac:dyDescent="0.25">
      <c r="A14" s="34"/>
      <c r="B14" s="72"/>
      <c r="C14" s="75"/>
      <c r="D14" s="21" t="s">
        <v>142</v>
      </c>
      <c r="E14" s="21" t="s">
        <v>59</v>
      </c>
      <c r="F14" s="21" t="s">
        <v>116</v>
      </c>
      <c r="G14" s="21" t="s">
        <v>229</v>
      </c>
      <c r="H14" s="25">
        <v>42342</v>
      </c>
      <c r="I14" s="37">
        <v>4850000</v>
      </c>
      <c r="J14" s="45" t="str">
        <f t="shared" si="0"/>
        <v xml:space="preserve">Rupees Fourty Eight Lakh Fifty  Thousand  Only </v>
      </c>
      <c r="K14" s="41" t="s">
        <v>161</v>
      </c>
    </row>
    <row r="15" spans="1:11" ht="60" x14ac:dyDescent="0.25">
      <c r="A15" s="34"/>
      <c r="B15" s="72"/>
      <c r="C15" s="75"/>
      <c r="D15" s="21" t="s">
        <v>143</v>
      </c>
      <c r="E15" s="21" t="s">
        <v>59</v>
      </c>
      <c r="F15" s="21" t="s">
        <v>117</v>
      </c>
      <c r="G15" s="21" t="s">
        <v>235</v>
      </c>
      <c r="H15" s="25">
        <v>42293</v>
      </c>
      <c r="I15" s="37">
        <v>1430000</v>
      </c>
      <c r="J15" s="45" t="str">
        <f t="shared" si="0"/>
        <v xml:space="preserve">Rupees Fourteen Lakh Thirty  Thousand  Only </v>
      </c>
      <c r="K15" s="41" t="s">
        <v>162</v>
      </c>
    </row>
    <row r="16" spans="1:11" ht="45" x14ac:dyDescent="0.25">
      <c r="A16" s="34"/>
      <c r="B16" s="72"/>
      <c r="C16" s="75"/>
      <c r="D16" s="21" t="s">
        <v>144</v>
      </c>
      <c r="E16" s="21" t="s">
        <v>59</v>
      </c>
      <c r="F16" s="21" t="s">
        <v>118</v>
      </c>
      <c r="G16" s="21" t="s">
        <v>236</v>
      </c>
      <c r="H16" s="25">
        <v>42285</v>
      </c>
      <c r="I16" s="37">
        <v>2230000</v>
      </c>
      <c r="J16" s="45" t="str">
        <f t="shared" si="0"/>
        <v xml:space="preserve">Rupees Twenty Two Lakh Thirty  Thousand  Only </v>
      </c>
      <c r="K16" s="41" t="s">
        <v>163</v>
      </c>
    </row>
    <row r="17" spans="1:11" ht="45" x14ac:dyDescent="0.25">
      <c r="A17" s="34"/>
      <c r="B17" s="72"/>
      <c r="C17" s="75"/>
      <c r="D17" s="21" t="s">
        <v>145</v>
      </c>
      <c r="E17" s="21" t="s">
        <v>86</v>
      </c>
      <c r="F17" s="21" t="s">
        <v>119</v>
      </c>
      <c r="G17" s="30" t="s">
        <v>273</v>
      </c>
      <c r="H17" s="31">
        <v>42374</v>
      </c>
      <c r="I17" s="37">
        <v>3720000</v>
      </c>
      <c r="J17" s="45" t="str">
        <f t="shared" si="0"/>
        <v xml:space="preserve">Rupees Thirty Seven Lakh Twenty  Thousand  Only </v>
      </c>
      <c r="K17" s="41" t="s">
        <v>164</v>
      </c>
    </row>
    <row r="18" spans="1:11" ht="45" x14ac:dyDescent="0.25">
      <c r="A18" s="34"/>
      <c r="B18" s="72"/>
      <c r="C18" s="75"/>
      <c r="D18" s="21" t="s">
        <v>146</v>
      </c>
      <c r="E18" s="21" t="s">
        <v>60</v>
      </c>
      <c r="F18" s="21" t="s">
        <v>120</v>
      </c>
      <c r="G18" s="30" t="s">
        <v>272</v>
      </c>
      <c r="H18" s="31">
        <v>41988</v>
      </c>
      <c r="I18" s="37">
        <v>1003145</v>
      </c>
      <c r="J18" s="45" t="str">
        <f t="shared" si="0"/>
        <v xml:space="preserve">Rupees Ten Lakh Three Thousand One Hundred Fourty Five Only </v>
      </c>
      <c r="K18" s="41" t="s">
        <v>165</v>
      </c>
    </row>
    <row r="19" spans="1:11" ht="45" x14ac:dyDescent="0.25">
      <c r="A19" s="34"/>
      <c r="B19" s="72"/>
      <c r="C19" s="75"/>
      <c r="D19" s="21" t="s">
        <v>147</v>
      </c>
      <c r="E19" s="21" t="s">
        <v>59</v>
      </c>
      <c r="F19" s="21" t="s">
        <v>121</v>
      </c>
      <c r="G19" s="21" t="s">
        <v>237</v>
      </c>
      <c r="H19" s="25">
        <v>42367</v>
      </c>
      <c r="I19" s="37">
        <v>3327900</v>
      </c>
      <c r="J19" s="45" t="str">
        <f t="shared" si="0"/>
        <v xml:space="preserve">Rupees Thirty Three Lakh Twenty Seven Thousand Nine Hundred  Only </v>
      </c>
      <c r="K19" s="41" t="s">
        <v>166</v>
      </c>
    </row>
    <row r="20" spans="1:11" ht="45" x14ac:dyDescent="0.25">
      <c r="A20" s="34"/>
      <c r="B20" s="72"/>
      <c r="C20" s="75"/>
      <c r="D20" s="21" t="s">
        <v>75</v>
      </c>
      <c r="E20" s="21" t="s">
        <v>63</v>
      </c>
      <c r="F20" s="21" t="s">
        <v>122</v>
      </c>
      <c r="G20" s="21" t="s">
        <v>238</v>
      </c>
      <c r="H20" s="25">
        <v>42276</v>
      </c>
      <c r="I20" s="37">
        <v>800000</v>
      </c>
      <c r="J20" s="45" t="str">
        <f t="shared" si="0"/>
        <v xml:space="preserve">Rupees Eight Lakh  Only </v>
      </c>
      <c r="K20" s="41" t="s">
        <v>167</v>
      </c>
    </row>
    <row r="21" spans="1:11" ht="45" x14ac:dyDescent="0.25">
      <c r="A21" s="34"/>
      <c r="B21" s="72"/>
      <c r="C21" s="75"/>
      <c r="D21" s="21" t="s">
        <v>71</v>
      </c>
      <c r="E21" s="21" t="s">
        <v>89</v>
      </c>
      <c r="F21" s="21" t="s">
        <v>123</v>
      </c>
      <c r="G21" s="21" t="s">
        <v>239</v>
      </c>
      <c r="H21" s="25">
        <v>42221</v>
      </c>
      <c r="I21" s="37">
        <v>1453500</v>
      </c>
      <c r="J21" s="45" t="str">
        <f t="shared" si="0"/>
        <v xml:space="preserve">Rupees Fourteen Lakh Fifty Three Thousand Five Hundred  Only </v>
      </c>
      <c r="K21" s="41" t="s">
        <v>168</v>
      </c>
    </row>
    <row r="22" spans="1:11" ht="45" x14ac:dyDescent="0.25">
      <c r="A22" s="34"/>
      <c r="B22" s="72"/>
      <c r="C22" s="75"/>
      <c r="D22" s="21" t="s">
        <v>148</v>
      </c>
      <c r="E22" s="21" t="s">
        <v>86</v>
      </c>
      <c r="F22" s="21" t="s">
        <v>124</v>
      </c>
      <c r="G22" s="30" t="s">
        <v>271</v>
      </c>
      <c r="H22" s="31">
        <v>42397</v>
      </c>
      <c r="I22" s="37">
        <v>2557000</v>
      </c>
      <c r="J22" s="45" t="str">
        <f t="shared" si="0"/>
        <v xml:space="preserve">Rupees Twenty Five Lakh Fifty Seven Thousand  Only </v>
      </c>
      <c r="K22" s="41" t="s">
        <v>169</v>
      </c>
    </row>
    <row r="23" spans="1:11" ht="60" x14ac:dyDescent="0.25">
      <c r="A23" s="34"/>
      <c r="B23" s="73"/>
      <c r="C23" s="76"/>
      <c r="D23" s="21" t="s">
        <v>149</v>
      </c>
      <c r="E23" s="21" t="s">
        <v>86</v>
      </c>
      <c r="F23" s="21" t="s">
        <v>125</v>
      </c>
      <c r="G23" s="21" t="s">
        <v>240</v>
      </c>
      <c r="H23" s="25">
        <v>42389</v>
      </c>
      <c r="I23" s="37">
        <v>2042000</v>
      </c>
      <c r="J23" s="45" t="str">
        <f t="shared" si="0"/>
        <v xml:space="preserve">Rupees Twenty  Lakh Fourty Two Thousand  Only </v>
      </c>
      <c r="K23" s="41" t="s">
        <v>170</v>
      </c>
    </row>
    <row r="24" spans="1:11" ht="30" x14ac:dyDescent="0.25">
      <c r="A24" s="34"/>
      <c r="B24" s="71">
        <v>2</v>
      </c>
      <c r="C24" s="74" t="s">
        <v>13</v>
      </c>
      <c r="D24" s="21" t="s">
        <v>95</v>
      </c>
      <c r="E24" s="35" t="s">
        <v>86</v>
      </c>
      <c r="F24" s="21" t="s">
        <v>15</v>
      </c>
      <c r="G24" s="21" t="s">
        <v>219</v>
      </c>
      <c r="H24" s="25">
        <v>41985</v>
      </c>
      <c r="I24" s="37">
        <v>1600000</v>
      </c>
      <c r="J24" s="45" t="str">
        <f t="shared" si="0"/>
        <v xml:space="preserve">Rupees Sixteen Lakh  Only </v>
      </c>
      <c r="K24" s="41" t="s">
        <v>171</v>
      </c>
    </row>
    <row r="25" spans="1:11" ht="45" x14ac:dyDescent="0.25">
      <c r="A25" s="34"/>
      <c r="B25" s="72"/>
      <c r="C25" s="75"/>
      <c r="D25" s="21" t="s">
        <v>96</v>
      </c>
      <c r="E25" s="35" t="s">
        <v>87</v>
      </c>
      <c r="F25" s="21" t="s">
        <v>16</v>
      </c>
      <c r="G25" s="30" t="s">
        <v>274</v>
      </c>
      <c r="H25" s="31">
        <v>41927</v>
      </c>
      <c r="I25" s="37">
        <f>970870+590020</f>
        <v>1560890</v>
      </c>
      <c r="J25" s="45" t="str">
        <f t="shared" si="0"/>
        <v xml:space="preserve">Rupees Fifteen Lakh Sixty  Thousand Eight Hundred Ninety  Only </v>
      </c>
      <c r="K25" s="41" t="s">
        <v>172</v>
      </c>
    </row>
    <row r="26" spans="1:11" ht="60" x14ac:dyDescent="0.25">
      <c r="A26" s="34"/>
      <c r="B26" s="72"/>
      <c r="C26" s="75"/>
      <c r="D26" s="21" t="s">
        <v>97</v>
      </c>
      <c r="E26" s="35" t="s">
        <v>59</v>
      </c>
      <c r="F26" s="21" t="s">
        <v>53</v>
      </c>
      <c r="G26" s="21" t="s">
        <v>215</v>
      </c>
      <c r="H26" s="25">
        <v>41821</v>
      </c>
      <c r="I26" s="37">
        <v>1272835</v>
      </c>
      <c r="J26" s="45" t="str">
        <f t="shared" si="0"/>
        <v xml:space="preserve">Rupees Twelve Lakh Seventy Two Thousand Eight Hundred Thirty Five Only </v>
      </c>
      <c r="K26" s="41" t="s">
        <v>173</v>
      </c>
    </row>
    <row r="27" spans="1:11" ht="30" x14ac:dyDescent="0.25">
      <c r="A27" s="34"/>
      <c r="B27" s="72"/>
      <c r="C27" s="75"/>
      <c r="D27" s="21" t="s">
        <v>69</v>
      </c>
      <c r="E27" s="35" t="s">
        <v>59</v>
      </c>
      <c r="F27" s="21" t="s">
        <v>41</v>
      </c>
      <c r="G27" s="21" t="s">
        <v>220</v>
      </c>
      <c r="H27" s="25">
        <v>41953</v>
      </c>
      <c r="I27" s="37">
        <f>700000+637974</f>
        <v>1337974</v>
      </c>
      <c r="J27" s="45" t="str">
        <f t="shared" si="0"/>
        <v xml:space="preserve">Rupees Thirteen Lakh Thirty Seven Thousand Nine Hundred Seventy Four Only </v>
      </c>
      <c r="K27" s="41" t="s">
        <v>174</v>
      </c>
    </row>
    <row r="28" spans="1:11" ht="30" x14ac:dyDescent="0.25">
      <c r="A28" s="34"/>
      <c r="B28" s="72"/>
      <c r="C28" s="75"/>
      <c r="D28" s="21" t="s">
        <v>98</v>
      </c>
      <c r="E28" s="35" t="s">
        <v>46</v>
      </c>
      <c r="F28" s="21" t="s">
        <v>17</v>
      </c>
      <c r="G28" s="30" t="s">
        <v>276</v>
      </c>
      <c r="H28" s="31">
        <v>41725</v>
      </c>
      <c r="I28" s="37">
        <v>346444</v>
      </c>
      <c r="J28" s="45" t="str">
        <f t="shared" si="0"/>
        <v xml:space="preserve">Rupees Three Lakh Fourty Six Thousand Four Hundred Fourty Four Only </v>
      </c>
      <c r="K28" s="41" t="s">
        <v>175</v>
      </c>
    </row>
    <row r="29" spans="1:11" ht="45" x14ac:dyDescent="0.25">
      <c r="A29" s="34"/>
      <c r="B29" s="72"/>
      <c r="C29" s="75"/>
      <c r="D29" s="21" t="s">
        <v>99</v>
      </c>
      <c r="E29" s="35" t="s">
        <v>59</v>
      </c>
      <c r="F29" s="21" t="s">
        <v>18</v>
      </c>
      <c r="G29" s="21" t="s">
        <v>222</v>
      </c>
      <c r="H29" s="25">
        <v>41885</v>
      </c>
      <c r="I29" s="37">
        <v>500000</v>
      </c>
      <c r="J29" s="45" t="str">
        <f t="shared" si="0"/>
        <v xml:space="preserve">Rupees Five Lakh  Only </v>
      </c>
      <c r="K29" s="41" t="s">
        <v>176</v>
      </c>
    </row>
    <row r="30" spans="1:11" ht="45" x14ac:dyDescent="0.25">
      <c r="A30" s="34"/>
      <c r="B30" s="72"/>
      <c r="C30" s="75"/>
      <c r="D30" s="21" t="s">
        <v>71</v>
      </c>
      <c r="E30" s="35" t="s">
        <v>88</v>
      </c>
      <c r="F30" s="21" t="s">
        <v>19</v>
      </c>
      <c r="G30" s="30" t="s">
        <v>277</v>
      </c>
      <c r="H30" s="31">
        <v>41880</v>
      </c>
      <c r="I30" s="37">
        <v>244820</v>
      </c>
      <c r="J30" s="45" t="str">
        <f t="shared" si="0"/>
        <v xml:space="preserve">Rupees Two Lakh Fourty Four Thousand Eight Hundred Twenty  Only </v>
      </c>
      <c r="K30" s="41" t="s">
        <v>177</v>
      </c>
    </row>
    <row r="31" spans="1:11" ht="45" x14ac:dyDescent="0.25">
      <c r="A31" s="34"/>
      <c r="B31" s="72"/>
      <c r="C31" s="75"/>
      <c r="D31" s="21" t="s">
        <v>71</v>
      </c>
      <c r="E31" s="35" t="s">
        <v>89</v>
      </c>
      <c r="F31" s="21" t="s">
        <v>20</v>
      </c>
      <c r="G31" s="30" t="s">
        <v>278</v>
      </c>
      <c r="H31" s="31">
        <v>41981</v>
      </c>
      <c r="I31" s="37">
        <v>600000</v>
      </c>
      <c r="J31" s="45" t="str">
        <f t="shared" si="0"/>
        <v xml:space="preserve">Rupees Six Lakh  Only </v>
      </c>
      <c r="K31" s="41" t="s">
        <v>178</v>
      </c>
    </row>
    <row r="32" spans="1:11" ht="45" x14ac:dyDescent="0.25">
      <c r="A32" s="34"/>
      <c r="B32" s="72"/>
      <c r="C32" s="75"/>
      <c r="D32" s="21" t="s">
        <v>100</v>
      </c>
      <c r="E32" s="35" t="s">
        <v>90</v>
      </c>
      <c r="F32" s="21" t="s">
        <v>21</v>
      </c>
      <c r="G32" s="30" t="s">
        <v>277</v>
      </c>
      <c r="H32" s="31">
        <v>41962</v>
      </c>
      <c r="I32" s="37">
        <v>682737</v>
      </c>
      <c r="J32" s="45" t="str">
        <f t="shared" si="0"/>
        <v xml:space="preserve">Rupees Six Lakh Eighty Two Thousand Seven Hundred Thirty Seven Only </v>
      </c>
      <c r="K32" s="41" t="s">
        <v>179</v>
      </c>
    </row>
    <row r="33" spans="1:11" ht="60" x14ac:dyDescent="0.25">
      <c r="A33" s="34"/>
      <c r="B33" s="72"/>
      <c r="C33" s="75"/>
      <c r="D33" s="21" t="s">
        <v>101</v>
      </c>
      <c r="E33" s="35" t="s">
        <v>59</v>
      </c>
      <c r="F33" s="21" t="s">
        <v>22</v>
      </c>
      <c r="G33" s="28" t="s">
        <v>227</v>
      </c>
      <c r="H33" s="29">
        <v>41942</v>
      </c>
      <c r="I33" s="37">
        <f>682000+1000000</f>
        <v>1682000</v>
      </c>
      <c r="J33" s="45" t="str">
        <f t="shared" si="0"/>
        <v xml:space="preserve">Rupees Sixteen Lakh Eighty Two Thousand  Only </v>
      </c>
      <c r="K33" s="41" t="s">
        <v>180</v>
      </c>
    </row>
    <row r="34" spans="1:11" ht="75" x14ac:dyDescent="0.25">
      <c r="A34" s="34"/>
      <c r="B34" s="72"/>
      <c r="C34" s="75"/>
      <c r="D34" s="21" t="s">
        <v>80</v>
      </c>
      <c r="E34" s="35" t="s">
        <v>59</v>
      </c>
      <c r="F34" s="21" t="s">
        <v>54</v>
      </c>
      <c r="G34" s="21" t="s">
        <v>217</v>
      </c>
      <c r="H34" s="25">
        <v>41953</v>
      </c>
      <c r="I34" s="37">
        <v>1400000</v>
      </c>
      <c r="J34" s="45" t="str">
        <f t="shared" si="0"/>
        <v xml:space="preserve">Rupees Fourteen Lakh  Only </v>
      </c>
      <c r="K34" s="41" t="s">
        <v>181</v>
      </c>
    </row>
    <row r="35" spans="1:11" ht="30" x14ac:dyDescent="0.25">
      <c r="A35" s="34"/>
      <c r="B35" s="72"/>
      <c r="C35" s="75"/>
      <c r="D35" s="21" t="s">
        <v>102</v>
      </c>
      <c r="E35" s="35" t="s">
        <v>91</v>
      </c>
      <c r="F35" s="21" t="s">
        <v>23</v>
      </c>
      <c r="G35" s="21" t="s">
        <v>221</v>
      </c>
      <c r="H35" s="25">
        <v>41927</v>
      </c>
      <c r="I35" s="37">
        <v>84000</v>
      </c>
      <c r="J35" s="45" t="str">
        <f t="shared" si="0"/>
        <v xml:space="preserve">Rupees Eighty Four Thousand  Only </v>
      </c>
      <c r="K35" s="41" t="s">
        <v>182</v>
      </c>
    </row>
    <row r="36" spans="1:11" ht="45" x14ac:dyDescent="0.25">
      <c r="A36" s="34"/>
      <c r="B36" s="72"/>
      <c r="C36" s="75"/>
      <c r="D36" s="21" t="s">
        <v>102</v>
      </c>
      <c r="E36" s="35" t="s">
        <v>92</v>
      </c>
      <c r="F36" s="21" t="s">
        <v>24</v>
      </c>
      <c r="G36" s="21" t="s">
        <v>216</v>
      </c>
      <c r="H36" s="25">
        <v>41985</v>
      </c>
      <c r="I36" s="37">
        <v>3750000</v>
      </c>
      <c r="J36" s="45" t="str">
        <f t="shared" si="0"/>
        <v xml:space="preserve">Rupees Thirty Seven Lakh Fifty  Thousand  Only </v>
      </c>
      <c r="K36" s="41" t="s">
        <v>183</v>
      </c>
    </row>
    <row r="37" spans="1:11" ht="30" x14ac:dyDescent="0.25">
      <c r="A37" s="34"/>
      <c r="B37" s="72"/>
      <c r="C37" s="75"/>
      <c r="D37" s="21" t="s">
        <v>103</v>
      </c>
      <c r="E37" s="35" t="s">
        <v>93</v>
      </c>
      <c r="F37" s="21" t="s">
        <v>55</v>
      </c>
      <c r="G37" s="21" t="s">
        <v>223</v>
      </c>
      <c r="H37" s="25">
        <v>42068</v>
      </c>
      <c r="I37" s="37">
        <v>6065000</v>
      </c>
      <c r="J37" s="45" t="str">
        <f t="shared" si="0"/>
        <v xml:space="preserve">Rupees Sixty  Lakh Sixty Five Thousand  Only </v>
      </c>
      <c r="K37" s="41" t="s">
        <v>184</v>
      </c>
    </row>
    <row r="38" spans="1:11" ht="30" x14ac:dyDescent="0.25">
      <c r="A38" s="34"/>
      <c r="B38" s="73"/>
      <c r="C38" s="76"/>
      <c r="D38" s="21" t="s">
        <v>72</v>
      </c>
      <c r="E38" s="35" t="s">
        <v>94</v>
      </c>
      <c r="F38" s="21" t="s">
        <v>25</v>
      </c>
      <c r="G38" s="21" t="s">
        <v>218</v>
      </c>
      <c r="H38" s="25">
        <v>41946</v>
      </c>
      <c r="I38" s="37">
        <f>163500+170530</f>
        <v>334030</v>
      </c>
      <c r="J38" s="45" t="str">
        <f t="shared" si="0"/>
        <v xml:space="preserve">Rupees Three Lakh Thirty Four Thousand Thirty  Only </v>
      </c>
      <c r="K38" s="41" t="s">
        <v>185</v>
      </c>
    </row>
    <row r="39" spans="1:11" ht="30" x14ac:dyDescent="0.25">
      <c r="A39" s="34"/>
      <c r="B39" s="69">
        <v>3</v>
      </c>
      <c r="C39" s="70" t="s">
        <v>14</v>
      </c>
      <c r="D39" s="21" t="s">
        <v>64</v>
      </c>
      <c r="E39" s="21" t="s">
        <v>59</v>
      </c>
      <c r="F39" s="21" t="s">
        <v>26</v>
      </c>
      <c r="G39" s="21" t="s">
        <v>203</v>
      </c>
      <c r="H39" s="25">
        <v>41416</v>
      </c>
      <c r="I39" s="37">
        <v>676000</v>
      </c>
      <c r="J39" s="45" t="str">
        <f t="shared" si="0"/>
        <v xml:space="preserve">Rupees Six Lakh Seventy Six Thousand  Only </v>
      </c>
      <c r="K39" s="41" t="s">
        <v>241</v>
      </c>
    </row>
    <row r="40" spans="1:11" ht="30" x14ac:dyDescent="0.25">
      <c r="A40" s="34"/>
      <c r="B40" s="69"/>
      <c r="C40" s="70"/>
      <c r="D40" s="21" t="s">
        <v>65</v>
      </c>
      <c r="E40" s="21" t="s">
        <v>59</v>
      </c>
      <c r="F40" s="21" t="s">
        <v>56</v>
      </c>
      <c r="G40" s="21" t="s">
        <v>196</v>
      </c>
      <c r="H40" s="25">
        <v>41458</v>
      </c>
      <c r="I40" s="37">
        <f>2960000+3000000</f>
        <v>5960000</v>
      </c>
      <c r="J40" s="45" t="str">
        <f t="shared" si="0"/>
        <v xml:space="preserve">Rupees Fifty Nine Lakh Sixty  Thousand  Only </v>
      </c>
      <c r="K40" s="41" t="s">
        <v>242</v>
      </c>
    </row>
    <row r="41" spans="1:11" ht="45" x14ac:dyDescent="0.25">
      <c r="A41" s="34"/>
      <c r="B41" s="69"/>
      <c r="C41" s="70"/>
      <c r="D41" s="21" t="s">
        <v>66</v>
      </c>
      <c r="E41" s="21" t="s">
        <v>59</v>
      </c>
      <c r="F41" s="21" t="s">
        <v>27</v>
      </c>
      <c r="G41" s="21" t="s">
        <v>195</v>
      </c>
      <c r="H41" s="25">
        <v>41402</v>
      </c>
      <c r="I41" s="37">
        <f>3068792+784624</f>
        <v>3853416</v>
      </c>
      <c r="J41" s="45" t="str">
        <f t="shared" si="0"/>
        <v xml:space="preserve">Rupees Thirty Eight Lakh Fifty Three Thousand Four Hundred Sixteen Only </v>
      </c>
      <c r="K41" s="41" t="s">
        <v>243</v>
      </c>
    </row>
    <row r="42" spans="1:11" ht="45" x14ac:dyDescent="0.25">
      <c r="A42" s="34"/>
      <c r="B42" s="69"/>
      <c r="C42" s="70"/>
      <c r="D42" s="21" t="s">
        <v>67</v>
      </c>
      <c r="E42" s="21" t="s">
        <v>59</v>
      </c>
      <c r="F42" s="21" t="s">
        <v>28</v>
      </c>
      <c r="G42" s="21" t="s">
        <v>201</v>
      </c>
      <c r="H42" s="25">
        <v>41390</v>
      </c>
      <c r="I42" s="37">
        <f>800000+250000</f>
        <v>1050000</v>
      </c>
      <c r="J42" s="45" t="str">
        <f t="shared" si="0"/>
        <v xml:space="preserve">Rupees Ten Lakh Fifty  Thousand  Only </v>
      </c>
      <c r="K42" s="41" t="s">
        <v>244</v>
      </c>
    </row>
    <row r="43" spans="1:11" ht="60" x14ac:dyDescent="0.25">
      <c r="A43" s="34"/>
      <c r="B43" s="69"/>
      <c r="C43" s="70"/>
      <c r="D43" s="21" t="s">
        <v>68</v>
      </c>
      <c r="E43" s="21" t="s">
        <v>59</v>
      </c>
      <c r="F43" s="21" t="s">
        <v>29</v>
      </c>
      <c r="G43" s="21" t="s">
        <v>190</v>
      </c>
      <c r="H43" s="25">
        <v>41502</v>
      </c>
      <c r="I43" s="37">
        <f>1774000+260000</f>
        <v>2034000</v>
      </c>
      <c r="J43" s="45" t="str">
        <f t="shared" si="0"/>
        <v xml:space="preserve">Rupees Twenty  Lakh Thirty Four Thousand  Only </v>
      </c>
      <c r="K43" s="41" t="s">
        <v>245</v>
      </c>
    </row>
    <row r="44" spans="1:11" ht="60" x14ac:dyDescent="0.25">
      <c r="A44" s="34"/>
      <c r="B44" s="69"/>
      <c r="C44" s="70"/>
      <c r="D44" s="21" t="s">
        <v>69</v>
      </c>
      <c r="E44" s="21" t="s">
        <v>59</v>
      </c>
      <c r="F44" s="21" t="s">
        <v>48</v>
      </c>
      <c r="G44" s="21" t="s">
        <v>188</v>
      </c>
      <c r="H44" s="25">
        <v>41520</v>
      </c>
      <c r="I44" s="37">
        <v>2400000</v>
      </c>
      <c r="J44" s="45" t="str">
        <f t="shared" si="0"/>
        <v xml:space="preserve">Rupees Twenty Four Lakh  Only </v>
      </c>
      <c r="K44" s="41" t="s">
        <v>246</v>
      </c>
    </row>
    <row r="45" spans="1:11" ht="45" x14ac:dyDescent="0.25">
      <c r="A45" s="34"/>
      <c r="B45" s="69"/>
      <c r="C45" s="70"/>
      <c r="D45" s="21" t="s">
        <v>70</v>
      </c>
      <c r="E45" s="21" t="s">
        <v>59</v>
      </c>
      <c r="F45" s="21" t="s">
        <v>30</v>
      </c>
      <c r="G45" s="21" t="s">
        <v>205</v>
      </c>
      <c r="H45" s="25">
        <v>41794</v>
      </c>
      <c r="I45" s="37">
        <f>987000+600000</f>
        <v>1587000</v>
      </c>
      <c r="J45" s="45" t="str">
        <f t="shared" si="0"/>
        <v xml:space="preserve">Rupees Fifteen Lakh Eighty Seven Thousand  Only </v>
      </c>
      <c r="K45" s="41" t="s">
        <v>247</v>
      </c>
    </row>
    <row r="46" spans="1:11" ht="75" x14ac:dyDescent="0.25">
      <c r="A46" s="34"/>
      <c r="B46" s="69"/>
      <c r="C46" s="70"/>
      <c r="D46" s="21" t="s">
        <v>71</v>
      </c>
      <c r="E46" s="21" t="s">
        <v>47</v>
      </c>
      <c r="F46" s="21" t="s">
        <v>31</v>
      </c>
      <c r="G46" s="21" t="s">
        <v>214</v>
      </c>
      <c r="H46" s="25">
        <v>41538</v>
      </c>
      <c r="I46" s="37">
        <f>19931000+1454000</f>
        <v>21385000</v>
      </c>
      <c r="J46" s="45" t="str">
        <f t="shared" si="0"/>
        <v xml:space="preserve">Rupees Two Crore Thirteen Lakh Eighty Five Thousand  Only </v>
      </c>
      <c r="K46" s="41" t="s">
        <v>248</v>
      </c>
    </row>
    <row r="47" spans="1:11" ht="75" x14ac:dyDescent="0.25">
      <c r="A47" s="34"/>
      <c r="B47" s="69"/>
      <c r="C47" s="70"/>
      <c r="D47" s="21" t="s">
        <v>72</v>
      </c>
      <c r="E47" s="21" t="s">
        <v>59</v>
      </c>
      <c r="F47" s="21" t="s">
        <v>32</v>
      </c>
      <c r="G47" s="21" t="s">
        <v>189</v>
      </c>
      <c r="H47" s="25">
        <v>41554</v>
      </c>
      <c r="I47" s="37">
        <f>500000+904667</f>
        <v>1404667</v>
      </c>
      <c r="J47" s="45" t="str">
        <f t="shared" si="0"/>
        <v xml:space="preserve">Rupees Fourteen Lakh Four Thousand Six Hundred Sixty Seven Only </v>
      </c>
      <c r="K47" s="41" t="s">
        <v>249</v>
      </c>
    </row>
    <row r="48" spans="1:11" ht="45" x14ac:dyDescent="0.25">
      <c r="A48" s="34"/>
      <c r="B48" s="69"/>
      <c r="C48" s="70"/>
      <c r="D48" s="21" t="s">
        <v>66</v>
      </c>
      <c r="E48" s="21" t="s">
        <v>59</v>
      </c>
      <c r="F48" s="21" t="s">
        <v>33</v>
      </c>
      <c r="G48" s="21" t="s">
        <v>197</v>
      </c>
      <c r="H48" s="25">
        <v>41450</v>
      </c>
      <c r="I48" s="37">
        <f>3900000+1100000</f>
        <v>5000000</v>
      </c>
      <c r="J48" s="45" t="str">
        <f t="shared" si="0"/>
        <v xml:space="preserve">Rupees Fifty  Lakh  Only </v>
      </c>
      <c r="K48" s="41" t="s">
        <v>250</v>
      </c>
    </row>
    <row r="49" spans="1:11" ht="75" x14ac:dyDescent="0.25">
      <c r="A49" s="34"/>
      <c r="B49" s="69"/>
      <c r="C49" s="70"/>
      <c r="D49" s="21" t="s">
        <v>73</v>
      </c>
      <c r="E49" s="21" t="s">
        <v>59</v>
      </c>
      <c r="F49" s="21" t="s">
        <v>49</v>
      </c>
      <c r="G49" s="21" t="s">
        <v>200</v>
      </c>
      <c r="H49" s="25">
        <v>41486</v>
      </c>
      <c r="I49" s="37">
        <f>1329701+500000</f>
        <v>1829701</v>
      </c>
      <c r="J49" s="45" t="str">
        <f t="shared" si="0"/>
        <v xml:space="preserve">Rupees Eighteen Lakh Twenty Nine Thousand Seven Hundred One Only </v>
      </c>
      <c r="K49" s="41" t="s">
        <v>251</v>
      </c>
    </row>
    <row r="50" spans="1:11" ht="45" x14ac:dyDescent="0.25">
      <c r="A50" s="34"/>
      <c r="B50" s="69"/>
      <c r="C50" s="70"/>
      <c r="D50" s="21" t="s">
        <v>74</v>
      </c>
      <c r="E50" s="21" t="s">
        <v>59</v>
      </c>
      <c r="F50" s="21" t="s">
        <v>34</v>
      </c>
      <c r="G50" s="21" t="s">
        <v>193</v>
      </c>
      <c r="H50" s="25">
        <v>41632</v>
      </c>
      <c r="I50" s="37">
        <v>2400000</v>
      </c>
      <c r="J50" s="45" t="str">
        <f t="shared" si="0"/>
        <v xml:space="preserve">Rupees Twenty Four Lakh  Only </v>
      </c>
      <c r="K50" s="41" t="s">
        <v>252</v>
      </c>
    </row>
    <row r="51" spans="1:11" ht="30" x14ac:dyDescent="0.25">
      <c r="A51" s="34"/>
      <c r="B51" s="69"/>
      <c r="C51" s="70"/>
      <c r="D51" s="21" t="s">
        <v>75</v>
      </c>
      <c r="E51" s="21" t="s">
        <v>59</v>
      </c>
      <c r="F51" s="21" t="s">
        <v>35</v>
      </c>
      <c r="G51" s="21" t="s">
        <v>198</v>
      </c>
      <c r="H51" s="25">
        <v>41527</v>
      </c>
      <c r="I51" s="37">
        <f>2437000+750000</f>
        <v>3187000</v>
      </c>
      <c r="J51" s="45" t="str">
        <f t="shared" si="0"/>
        <v xml:space="preserve">Rupees Thirty One Lakh Eighty Seven Thousand  Only </v>
      </c>
      <c r="K51" s="41" t="s">
        <v>253</v>
      </c>
    </row>
    <row r="52" spans="1:11" ht="30" x14ac:dyDescent="0.25">
      <c r="A52" s="34"/>
      <c r="B52" s="69"/>
      <c r="C52" s="70"/>
      <c r="D52" s="21" t="s">
        <v>76</v>
      </c>
      <c r="E52" s="21" t="s">
        <v>59</v>
      </c>
      <c r="F52" s="21" t="s">
        <v>36</v>
      </c>
      <c r="G52" s="21" t="s">
        <v>187</v>
      </c>
      <c r="H52" s="25">
        <v>41522</v>
      </c>
      <c r="I52" s="37">
        <f>700000+400000</f>
        <v>1100000</v>
      </c>
      <c r="J52" s="45" t="str">
        <f t="shared" si="0"/>
        <v xml:space="preserve">Rupees Eleven Lakh  Only </v>
      </c>
      <c r="K52" s="41" t="s">
        <v>254</v>
      </c>
    </row>
    <row r="53" spans="1:11" ht="45" x14ac:dyDescent="0.25">
      <c r="A53" s="34"/>
      <c r="B53" s="69"/>
      <c r="C53" s="70"/>
      <c r="D53" s="21" t="s">
        <v>77</v>
      </c>
      <c r="E53" s="21" t="s">
        <v>59</v>
      </c>
      <c r="F53" s="21" t="s">
        <v>37</v>
      </c>
      <c r="G53" s="21" t="s">
        <v>194</v>
      </c>
      <c r="H53" s="25">
        <v>41527</v>
      </c>
      <c r="I53" s="37">
        <v>1803600</v>
      </c>
      <c r="J53" s="45" t="str">
        <f t="shared" si="0"/>
        <v xml:space="preserve">Rupees Eighteen Lakh Three Thousand Six Hundred  Only </v>
      </c>
      <c r="K53" s="41" t="s">
        <v>255</v>
      </c>
    </row>
    <row r="54" spans="1:11" ht="45" x14ac:dyDescent="0.25">
      <c r="A54" s="34"/>
      <c r="B54" s="69"/>
      <c r="C54" s="70"/>
      <c r="D54" s="21" t="s">
        <v>78</v>
      </c>
      <c r="E54" s="21" t="s">
        <v>59</v>
      </c>
      <c r="F54" s="21" t="s">
        <v>38</v>
      </c>
      <c r="G54" s="21" t="s">
        <v>199</v>
      </c>
      <c r="H54" s="25">
        <v>41486</v>
      </c>
      <c r="I54" s="37">
        <f>4077400+700000</f>
        <v>4777400</v>
      </c>
      <c r="J54" s="45" t="str">
        <f t="shared" si="0"/>
        <v xml:space="preserve">Rupees Fourty Seven Lakh Seventy Seven Thousand Four Hundred  Only </v>
      </c>
      <c r="K54" s="41" t="s">
        <v>256</v>
      </c>
    </row>
    <row r="55" spans="1:11" ht="60" x14ac:dyDescent="0.25">
      <c r="A55" s="34"/>
      <c r="B55" s="69"/>
      <c r="C55" s="70"/>
      <c r="D55" s="21" t="s">
        <v>79</v>
      </c>
      <c r="E55" s="21" t="s">
        <v>60</v>
      </c>
      <c r="F55" s="21" t="s">
        <v>50</v>
      </c>
      <c r="G55" s="21" t="s">
        <v>191</v>
      </c>
      <c r="H55" s="25">
        <v>41834</v>
      </c>
      <c r="I55" s="37">
        <f>1440000+120000</f>
        <v>1560000</v>
      </c>
      <c r="J55" s="45" t="str">
        <f t="shared" si="0"/>
        <v xml:space="preserve">Rupees Fifteen Lakh Sixty  Thousand  Only </v>
      </c>
      <c r="K55" s="41" t="s">
        <v>257</v>
      </c>
    </row>
    <row r="56" spans="1:11" ht="75" x14ac:dyDescent="0.25">
      <c r="A56" s="34"/>
      <c r="B56" s="69"/>
      <c r="C56" s="70"/>
      <c r="D56" s="21" t="s">
        <v>80</v>
      </c>
      <c r="E56" s="21" t="s">
        <v>59</v>
      </c>
      <c r="F56" s="21" t="s">
        <v>39</v>
      </c>
      <c r="G56" s="21" t="s">
        <v>202</v>
      </c>
      <c r="H56" s="25">
        <v>41795</v>
      </c>
      <c r="I56" s="37">
        <f>1516000+500000</f>
        <v>2016000</v>
      </c>
      <c r="J56" s="45" t="str">
        <f t="shared" si="0"/>
        <v xml:space="preserve">Rupees Twenty  Lakh Sixteen Thousand  Only </v>
      </c>
      <c r="K56" s="41" t="s">
        <v>258</v>
      </c>
    </row>
    <row r="57" spans="1:11" ht="60" x14ac:dyDescent="0.25">
      <c r="A57" s="34"/>
      <c r="B57" s="69"/>
      <c r="C57" s="70"/>
      <c r="D57" s="21" t="s">
        <v>81</v>
      </c>
      <c r="E57" s="21" t="s">
        <v>61</v>
      </c>
      <c r="F57" s="21" t="s">
        <v>40</v>
      </c>
      <c r="G57" s="21" t="s">
        <v>204</v>
      </c>
      <c r="H57" s="25">
        <v>41613</v>
      </c>
      <c r="I57" s="37">
        <v>700000</v>
      </c>
      <c r="J57" s="45" t="str">
        <f t="shared" si="0"/>
        <v xml:space="preserve">Rupees Seven Lakh  Only </v>
      </c>
      <c r="K57" s="41" t="s">
        <v>259</v>
      </c>
    </row>
    <row r="58" spans="1:11" ht="45" x14ac:dyDescent="0.25">
      <c r="A58" s="34"/>
      <c r="B58" s="69"/>
      <c r="C58" s="70"/>
      <c r="D58" s="21" t="s">
        <v>82</v>
      </c>
      <c r="E58" s="21" t="s">
        <v>62</v>
      </c>
      <c r="F58" s="21" t="s">
        <v>51</v>
      </c>
      <c r="G58" s="21" t="s">
        <v>210</v>
      </c>
      <c r="H58" s="25">
        <v>41629</v>
      </c>
      <c r="I58" s="37">
        <f>672000+30000</f>
        <v>702000</v>
      </c>
      <c r="J58" s="45" t="str">
        <f t="shared" si="0"/>
        <v xml:space="preserve">Rupees Seven Lakh Two Thousand  Only </v>
      </c>
      <c r="K58" s="41" t="s">
        <v>260</v>
      </c>
    </row>
    <row r="59" spans="1:11" ht="60" x14ac:dyDescent="0.25">
      <c r="A59" s="34"/>
      <c r="B59" s="69"/>
      <c r="C59" s="70"/>
      <c r="D59" s="21" t="s">
        <v>83</v>
      </c>
      <c r="E59" s="21" t="s">
        <v>59</v>
      </c>
      <c r="F59" s="21" t="s">
        <v>57</v>
      </c>
      <c r="G59" s="21" t="s">
        <v>192</v>
      </c>
      <c r="H59" s="25">
        <v>41656</v>
      </c>
      <c r="I59" s="37">
        <f>700000+797729</f>
        <v>1497729</v>
      </c>
      <c r="J59" s="45" t="str">
        <f t="shared" si="0"/>
        <v xml:space="preserve">Rupees Fourteen Lakh Ninety Seven Thousand Seven Hundred Twenty Nine Only </v>
      </c>
      <c r="K59" s="41" t="s">
        <v>261</v>
      </c>
    </row>
    <row r="60" spans="1:11" ht="60" x14ac:dyDescent="0.25">
      <c r="A60" s="34"/>
      <c r="B60" s="69"/>
      <c r="C60" s="70"/>
      <c r="D60" s="21" t="s">
        <v>68</v>
      </c>
      <c r="E60" s="21" t="s">
        <v>59</v>
      </c>
      <c r="F60" s="21" t="s">
        <v>41</v>
      </c>
      <c r="G60" s="21" t="s">
        <v>209</v>
      </c>
      <c r="H60" s="25">
        <v>41579</v>
      </c>
      <c r="I60" s="37">
        <f>700000+1228979</f>
        <v>1928979</v>
      </c>
      <c r="J60" s="45" t="str">
        <f t="shared" si="0"/>
        <v xml:space="preserve">Rupees Nineteen Lakh Twenty Eight Thousand Nine Hundred Seventy Nine Only </v>
      </c>
      <c r="K60" s="41" t="s">
        <v>262</v>
      </c>
    </row>
    <row r="61" spans="1:11" ht="75" x14ac:dyDescent="0.25">
      <c r="A61" s="34"/>
      <c r="B61" s="69"/>
      <c r="C61" s="70"/>
      <c r="D61" s="21" t="s">
        <v>73</v>
      </c>
      <c r="E61" s="21" t="s">
        <v>59</v>
      </c>
      <c r="F61" s="21" t="s">
        <v>42</v>
      </c>
      <c r="G61" s="21" t="s">
        <v>211</v>
      </c>
      <c r="H61" s="25">
        <v>41681</v>
      </c>
      <c r="I61" s="37">
        <f>956644+662206</f>
        <v>1618850</v>
      </c>
      <c r="J61" s="45" t="str">
        <f t="shared" si="0"/>
        <v xml:space="preserve">Rupees Sixteen Lakh Eighteen Thousand Eight Hundred Fifty  Only </v>
      </c>
      <c r="K61" s="41" t="s">
        <v>263</v>
      </c>
    </row>
    <row r="62" spans="1:11" ht="45" x14ac:dyDescent="0.25">
      <c r="A62" s="34"/>
      <c r="B62" s="69"/>
      <c r="C62" s="70"/>
      <c r="D62" s="21" t="s">
        <v>73</v>
      </c>
      <c r="E62" s="21" t="s">
        <v>59</v>
      </c>
      <c r="F62" s="21" t="s">
        <v>43</v>
      </c>
      <c r="G62" s="21" t="s">
        <v>207</v>
      </c>
      <c r="H62" s="25">
        <v>41879</v>
      </c>
      <c r="I62" s="37">
        <v>3000000</v>
      </c>
      <c r="J62" s="45" t="str">
        <f t="shared" si="0"/>
        <v xml:space="preserve">Rupees Thirty  Lakh  Only </v>
      </c>
      <c r="K62" s="41" t="s">
        <v>264</v>
      </c>
    </row>
    <row r="63" spans="1:11" ht="30" x14ac:dyDescent="0.25">
      <c r="A63" s="34"/>
      <c r="B63" s="69"/>
      <c r="C63" s="70"/>
      <c r="D63" s="21" t="s">
        <v>84</v>
      </c>
      <c r="E63" s="21" t="s">
        <v>59</v>
      </c>
      <c r="F63" s="21" t="s">
        <v>44</v>
      </c>
      <c r="G63" s="21" t="s">
        <v>206</v>
      </c>
      <c r="H63" s="25">
        <v>41490</v>
      </c>
      <c r="I63" s="37">
        <v>4200000</v>
      </c>
      <c r="J63" s="45" t="str">
        <f t="shared" si="0"/>
        <v xml:space="preserve">Rupees Fourty Two Lakh  Only </v>
      </c>
      <c r="K63" s="41" t="s">
        <v>265</v>
      </c>
    </row>
    <row r="64" spans="1:11" ht="30" x14ac:dyDescent="0.25">
      <c r="A64" s="34"/>
      <c r="B64" s="69"/>
      <c r="C64" s="70"/>
      <c r="D64" s="21" t="s">
        <v>84</v>
      </c>
      <c r="E64" s="21" t="s">
        <v>59</v>
      </c>
      <c r="F64" s="21" t="s">
        <v>58</v>
      </c>
      <c r="G64" s="21" t="s">
        <v>208</v>
      </c>
      <c r="H64" s="25">
        <v>41789</v>
      </c>
      <c r="I64" s="37">
        <f>1780000+2960000</f>
        <v>4740000</v>
      </c>
      <c r="J64" s="45" t="str">
        <f t="shared" si="0"/>
        <v xml:space="preserve">Rupees Fourty Seven Lakh Fourty  Thousand  Only </v>
      </c>
      <c r="K64" s="41" t="s">
        <v>266</v>
      </c>
    </row>
    <row r="65" spans="1:11" ht="30" x14ac:dyDescent="0.25">
      <c r="A65" s="34"/>
      <c r="B65" s="69"/>
      <c r="C65" s="70"/>
      <c r="D65" s="21" t="s">
        <v>72</v>
      </c>
      <c r="E65" s="21" t="s">
        <v>63</v>
      </c>
      <c r="F65" s="21" t="s">
        <v>45</v>
      </c>
      <c r="G65" s="21" t="s">
        <v>213</v>
      </c>
      <c r="H65" s="25">
        <v>41592</v>
      </c>
      <c r="I65" s="37">
        <f>823695+51840</f>
        <v>875535</v>
      </c>
      <c r="J65" s="45" t="str">
        <f t="shared" si="0"/>
        <v xml:space="preserve">Rupees Eight Lakh Seventy Five Thousand Five Hundred Thirty Five Only </v>
      </c>
      <c r="K65" s="41" t="s">
        <v>267</v>
      </c>
    </row>
    <row r="66" spans="1:11" ht="45" x14ac:dyDescent="0.25">
      <c r="A66" s="34"/>
      <c r="B66" s="69"/>
      <c r="C66" s="70"/>
      <c r="D66" s="21" t="s">
        <v>85</v>
      </c>
      <c r="E66" s="21" t="s">
        <v>59</v>
      </c>
      <c r="F66" s="21" t="s">
        <v>52</v>
      </c>
      <c r="G66" s="21" t="s">
        <v>186</v>
      </c>
      <c r="H66" s="25">
        <v>41646</v>
      </c>
      <c r="I66" s="37">
        <f>700000+1193434</f>
        <v>1893434</v>
      </c>
      <c r="J66" s="45" t="str">
        <f t="shared" si="0"/>
        <v xml:space="preserve">Rupees Eighteen Lakh Ninety Three Thousand Four Hundred Thirty Four Only </v>
      </c>
      <c r="K66" s="41" t="s">
        <v>268</v>
      </c>
    </row>
    <row r="67" spans="1:11" ht="45" x14ac:dyDescent="0.25">
      <c r="A67" s="34"/>
      <c r="B67" s="69"/>
      <c r="C67" s="70"/>
      <c r="D67" s="21" t="s">
        <v>69</v>
      </c>
      <c r="E67" s="21" t="s">
        <v>129</v>
      </c>
      <c r="F67" s="21" t="s">
        <v>108</v>
      </c>
      <c r="G67" s="21" t="s">
        <v>212</v>
      </c>
      <c r="H67" s="25">
        <v>41764</v>
      </c>
      <c r="I67" s="37">
        <v>2970723</v>
      </c>
      <c r="J67" s="45" t="str">
        <f t="shared" si="0"/>
        <v xml:space="preserve">Rupees Twenty Nine Lakh Seventy  Thousand Seven Hundred Twenty Three Only </v>
      </c>
      <c r="K67" s="41" t="s">
        <v>269</v>
      </c>
    </row>
    <row r="68" spans="1:11" s="1" customFormat="1" ht="60" x14ac:dyDescent="0.25">
      <c r="A68" s="34"/>
      <c r="B68" s="53"/>
      <c r="C68" s="54"/>
      <c r="D68" s="21" t="s">
        <v>280</v>
      </c>
      <c r="E68" s="21" t="s">
        <v>94</v>
      </c>
      <c r="F68" s="21" t="s">
        <v>285</v>
      </c>
      <c r="G68" s="21"/>
      <c r="H68" s="25">
        <v>41163</v>
      </c>
      <c r="I68" s="37">
        <v>1650</v>
      </c>
      <c r="J68" s="45" t="str">
        <f t="shared" si="0"/>
        <v xml:space="preserve">Rupees One Thousand Six Hundred Fifty  Only </v>
      </c>
      <c r="K68" s="41" t="s">
        <v>291</v>
      </c>
    </row>
    <row r="69" spans="1:11" s="1" customFormat="1" ht="30" x14ac:dyDescent="0.25">
      <c r="A69" s="34"/>
      <c r="B69" s="53"/>
      <c r="C69" s="54"/>
      <c r="D69" s="21" t="s">
        <v>281</v>
      </c>
      <c r="E69" s="21" t="s">
        <v>59</v>
      </c>
      <c r="F69" s="21" t="s">
        <v>286</v>
      </c>
      <c r="G69" s="21"/>
      <c r="H69" s="25">
        <v>41260</v>
      </c>
      <c r="I69" s="37">
        <v>500000</v>
      </c>
      <c r="J69" s="45" t="str">
        <f t="shared" ref="J69:J73" si="1">CONCATENATE(INR(I69), "")</f>
        <v xml:space="preserve">Rupees Five Lakh  Only </v>
      </c>
      <c r="K69" s="41" t="s">
        <v>292</v>
      </c>
    </row>
    <row r="70" spans="1:11" s="1" customFormat="1" ht="45" x14ac:dyDescent="0.25">
      <c r="A70" s="34"/>
      <c r="B70" s="53"/>
      <c r="C70" s="54"/>
      <c r="D70" s="21" t="s">
        <v>64</v>
      </c>
      <c r="E70" s="21" t="s">
        <v>59</v>
      </c>
      <c r="F70" s="21" t="s">
        <v>287</v>
      </c>
      <c r="G70" s="21"/>
      <c r="H70" s="25">
        <v>40962</v>
      </c>
      <c r="I70" s="37">
        <v>350000</v>
      </c>
      <c r="J70" s="45" t="str">
        <f t="shared" si="1"/>
        <v xml:space="preserve">Rupees Three Lakh Fifty  Thousand  Only </v>
      </c>
      <c r="K70" s="41" t="s">
        <v>293</v>
      </c>
    </row>
    <row r="71" spans="1:11" s="1" customFormat="1" ht="60" x14ac:dyDescent="0.25">
      <c r="A71" s="34"/>
      <c r="B71" s="53"/>
      <c r="C71" s="54"/>
      <c r="D71" s="21" t="s">
        <v>282</v>
      </c>
      <c r="E71" s="21" t="s">
        <v>59</v>
      </c>
      <c r="F71" s="21" t="s">
        <v>288</v>
      </c>
      <c r="G71" s="21"/>
      <c r="H71" s="25">
        <v>41277</v>
      </c>
      <c r="I71" s="37">
        <v>0</v>
      </c>
      <c r="J71" s="45" t="str">
        <f t="shared" si="1"/>
        <v/>
      </c>
      <c r="K71" s="41" t="s">
        <v>294</v>
      </c>
    </row>
    <row r="72" spans="1:11" s="1" customFormat="1" ht="45" x14ac:dyDescent="0.25">
      <c r="A72" s="34"/>
      <c r="B72" s="53"/>
      <c r="C72" s="54"/>
      <c r="D72" s="21" t="s">
        <v>102</v>
      </c>
      <c r="E72" s="21" t="s">
        <v>59</v>
      </c>
      <c r="F72" s="21" t="s">
        <v>289</v>
      </c>
      <c r="G72" s="21"/>
      <c r="H72" s="25">
        <v>41290</v>
      </c>
      <c r="I72" s="37">
        <v>0</v>
      </c>
      <c r="J72" s="45" t="str">
        <f t="shared" si="1"/>
        <v/>
      </c>
      <c r="K72" s="41" t="s">
        <v>295</v>
      </c>
    </row>
    <row r="73" spans="1:11" s="1" customFormat="1" ht="45" x14ac:dyDescent="0.25">
      <c r="A73" s="34"/>
      <c r="B73" s="53"/>
      <c r="C73" s="54"/>
      <c r="D73" s="21" t="s">
        <v>283</v>
      </c>
      <c r="E73" s="21" t="s">
        <v>284</v>
      </c>
      <c r="F73" s="21" t="s">
        <v>290</v>
      </c>
      <c r="G73" s="21"/>
      <c r="H73" s="25">
        <v>41218</v>
      </c>
      <c r="I73" s="37">
        <v>0</v>
      </c>
      <c r="J73" s="45" t="str">
        <f t="shared" si="1"/>
        <v/>
      </c>
      <c r="K73" s="41" t="s">
        <v>296</v>
      </c>
    </row>
    <row r="74" spans="1:11" ht="39.75" customHeight="1" thickBot="1" x14ac:dyDescent="0.3">
      <c r="B74" s="46"/>
      <c r="C74" s="47"/>
      <c r="D74" s="47"/>
      <c r="E74" s="47"/>
      <c r="F74" s="47"/>
      <c r="G74" s="48" t="s">
        <v>279</v>
      </c>
      <c r="H74" s="49"/>
      <c r="I74" s="50">
        <f>SUM(I3:I73)</f>
        <v>155281959</v>
      </c>
      <c r="J74" s="51" t="str">
        <f>CONCATENATE(INR(I74), "")</f>
        <v xml:space="preserve">Rupees Fifteen Crore Fifty Two Lakh Eighty One Thousand Nine Hundred Fifty Nine Only </v>
      </c>
      <c r="K74" s="42"/>
    </row>
  </sheetData>
  <autoFilter ref="A2:K74"/>
  <mergeCells count="7">
    <mergeCell ref="B1:J1"/>
    <mergeCell ref="B39:B67"/>
    <mergeCell ref="C39:C67"/>
    <mergeCell ref="B3:B23"/>
    <mergeCell ref="C3:C23"/>
    <mergeCell ref="B24:B38"/>
    <mergeCell ref="C24:C38"/>
  </mergeCells>
  <pageMargins left="0.57999999999999996" right="0.19685039370078741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"/>
  <sheetViews>
    <sheetView workbookViewId="0">
      <selection activeCell="B3" sqref="B3:K17"/>
    </sheetView>
  </sheetViews>
  <sheetFormatPr defaultRowHeight="15" x14ac:dyDescent="0.25"/>
  <cols>
    <col min="1" max="2" width="9.140625" style="1"/>
    <col min="3" max="3" width="11.140625" style="1" customWidth="1"/>
    <col min="4" max="5" width="16.85546875" style="1" customWidth="1"/>
    <col min="6" max="6" width="51.5703125" style="1" customWidth="1"/>
    <col min="7" max="10" width="16.85546875" style="1" customWidth="1"/>
    <col min="11" max="11" width="37.28515625" style="1" bestFit="1" customWidth="1"/>
    <col min="12" max="16384" width="9.140625" style="1"/>
  </cols>
  <sheetData>
    <row r="1" spans="1:11" ht="15.75" x14ac:dyDescent="0.25">
      <c r="A1" s="2" t="s">
        <v>0</v>
      </c>
      <c r="B1" s="77" t="s">
        <v>1</v>
      </c>
      <c r="C1" s="77"/>
      <c r="D1" s="77"/>
      <c r="E1" s="77"/>
      <c r="F1" s="77"/>
      <c r="G1" s="77"/>
      <c r="H1" s="77"/>
      <c r="I1" s="77"/>
    </row>
    <row r="2" spans="1:11" ht="63" x14ac:dyDescent="0.25">
      <c r="A2" s="2" t="s">
        <v>2</v>
      </c>
      <c r="B2" s="10" t="s">
        <v>3</v>
      </c>
      <c r="C2" s="10" t="s">
        <v>4</v>
      </c>
      <c r="D2" s="16" t="s">
        <v>5</v>
      </c>
      <c r="E2" s="16" t="s">
        <v>6</v>
      </c>
      <c r="F2" s="16" t="s">
        <v>7</v>
      </c>
      <c r="G2" s="17" t="s">
        <v>8</v>
      </c>
      <c r="H2" s="17" t="s">
        <v>9</v>
      </c>
      <c r="I2" s="17" t="s">
        <v>10</v>
      </c>
      <c r="J2" s="16" t="s">
        <v>11</v>
      </c>
      <c r="K2" s="8"/>
    </row>
    <row r="3" spans="1:11" ht="30" x14ac:dyDescent="0.25">
      <c r="B3" s="74">
        <v>2</v>
      </c>
      <c r="C3" s="74" t="s">
        <v>13</v>
      </c>
      <c r="D3" s="21" t="s">
        <v>95</v>
      </c>
      <c r="E3" s="19" t="s">
        <v>86</v>
      </c>
      <c r="F3" s="21" t="s">
        <v>15</v>
      </c>
      <c r="G3" s="21" t="s">
        <v>219</v>
      </c>
      <c r="H3" s="25">
        <v>41985</v>
      </c>
      <c r="I3" s="21"/>
      <c r="J3" s="21"/>
      <c r="K3" s="12" t="s">
        <v>171</v>
      </c>
    </row>
    <row r="4" spans="1:11" ht="30" x14ac:dyDescent="0.25">
      <c r="B4" s="75"/>
      <c r="C4" s="75"/>
      <c r="D4" s="21" t="s">
        <v>96</v>
      </c>
      <c r="E4" s="19" t="s">
        <v>87</v>
      </c>
      <c r="F4" s="21" t="s">
        <v>16</v>
      </c>
      <c r="G4" s="27"/>
      <c r="H4" s="27"/>
      <c r="I4" s="27"/>
      <c r="J4" s="27"/>
      <c r="K4" s="12" t="s">
        <v>172</v>
      </c>
    </row>
    <row r="5" spans="1:11" ht="45" x14ac:dyDescent="0.25">
      <c r="B5" s="75"/>
      <c r="C5" s="75"/>
      <c r="D5" s="21" t="s">
        <v>97</v>
      </c>
      <c r="E5" s="19" t="s">
        <v>59</v>
      </c>
      <c r="F5" s="21" t="s">
        <v>53</v>
      </c>
      <c r="G5" s="21" t="s">
        <v>215</v>
      </c>
      <c r="H5" s="25">
        <v>41821</v>
      </c>
      <c r="I5" s="21"/>
      <c r="J5" s="21"/>
      <c r="K5" s="12" t="s">
        <v>173</v>
      </c>
    </row>
    <row r="6" spans="1:11" ht="45" x14ac:dyDescent="0.25">
      <c r="B6" s="75"/>
      <c r="C6" s="75"/>
      <c r="D6" s="21" t="s">
        <v>69</v>
      </c>
      <c r="E6" s="19" t="s">
        <v>59</v>
      </c>
      <c r="F6" s="21" t="s">
        <v>41</v>
      </c>
      <c r="G6" s="21" t="s">
        <v>220</v>
      </c>
      <c r="H6" s="25">
        <v>41953</v>
      </c>
      <c r="I6" s="21"/>
      <c r="J6" s="21"/>
      <c r="K6" s="12" t="s">
        <v>174</v>
      </c>
    </row>
    <row r="7" spans="1:11" ht="30" x14ac:dyDescent="0.25">
      <c r="B7" s="75"/>
      <c r="C7" s="75"/>
      <c r="D7" s="21" t="s">
        <v>98</v>
      </c>
      <c r="E7" s="19" t="s">
        <v>46</v>
      </c>
      <c r="F7" s="21" t="s">
        <v>17</v>
      </c>
      <c r="G7" s="27"/>
      <c r="H7" s="27"/>
      <c r="I7" s="27"/>
      <c r="J7" s="27"/>
      <c r="K7" s="12" t="s">
        <v>175</v>
      </c>
    </row>
    <row r="8" spans="1:11" ht="45" x14ac:dyDescent="0.25">
      <c r="B8" s="75"/>
      <c r="C8" s="75"/>
      <c r="D8" s="21" t="s">
        <v>99</v>
      </c>
      <c r="E8" s="19" t="s">
        <v>59</v>
      </c>
      <c r="F8" s="21" t="s">
        <v>18</v>
      </c>
      <c r="G8" s="21" t="s">
        <v>222</v>
      </c>
      <c r="H8" s="25">
        <v>41885</v>
      </c>
      <c r="I8" s="21"/>
      <c r="J8" s="21"/>
      <c r="K8" s="12" t="s">
        <v>176</v>
      </c>
    </row>
    <row r="9" spans="1:11" ht="45" x14ac:dyDescent="0.25">
      <c r="B9" s="75"/>
      <c r="C9" s="75"/>
      <c r="D9" s="21" t="s">
        <v>71</v>
      </c>
      <c r="E9" s="19" t="s">
        <v>88</v>
      </c>
      <c r="F9" s="21" t="s">
        <v>19</v>
      </c>
      <c r="G9" s="27"/>
      <c r="H9" s="27"/>
      <c r="I9" s="27"/>
      <c r="J9" s="27"/>
      <c r="K9" s="12" t="s">
        <v>177</v>
      </c>
    </row>
    <row r="10" spans="1:11" ht="30" x14ac:dyDescent="0.25">
      <c r="B10" s="75"/>
      <c r="C10" s="75"/>
      <c r="D10" s="21" t="s">
        <v>71</v>
      </c>
      <c r="E10" s="19" t="s">
        <v>89</v>
      </c>
      <c r="F10" s="21" t="s">
        <v>20</v>
      </c>
      <c r="G10" s="27"/>
      <c r="H10" s="27"/>
      <c r="I10" s="27"/>
      <c r="J10" s="27"/>
      <c r="K10" s="12" t="s">
        <v>178</v>
      </c>
    </row>
    <row r="11" spans="1:11" ht="45" x14ac:dyDescent="0.25">
      <c r="B11" s="75"/>
      <c r="C11" s="75"/>
      <c r="D11" s="21" t="s">
        <v>100</v>
      </c>
      <c r="E11" s="20" t="s">
        <v>90</v>
      </c>
      <c r="F11" s="21" t="s">
        <v>21</v>
      </c>
      <c r="G11" s="27"/>
      <c r="H11" s="27"/>
      <c r="I11" s="27"/>
      <c r="J11" s="27"/>
      <c r="K11" s="12" t="s">
        <v>179</v>
      </c>
    </row>
    <row r="12" spans="1:11" ht="45" x14ac:dyDescent="0.25">
      <c r="B12" s="75"/>
      <c r="C12" s="75"/>
      <c r="D12" s="21" t="s">
        <v>101</v>
      </c>
      <c r="E12" s="19" t="s">
        <v>59</v>
      </c>
      <c r="F12" s="21" t="s">
        <v>22</v>
      </c>
      <c r="G12" s="28" t="s">
        <v>227</v>
      </c>
      <c r="H12" s="29">
        <v>41942</v>
      </c>
      <c r="I12" s="28"/>
      <c r="J12" s="28"/>
      <c r="K12" s="12" t="s">
        <v>180</v>
      </c>
    </row>
    <row r="13" spans="1:11" ht="45" x14ac:dyDescent="0.25">
      <c r="B13" s="75"/>
      <c r="C13" s="75"/>
      <c r="D13" s="21" t="s">
        <v>80</v>
      </c>
      <c r="E13" s="19" t="s">
        <v>59</v>
      </c>
      <c r="F13" s="21" t="s">
        <v>54</v>
      </c>
      <c r="G13" s="21" t="s">
        <v>217</v>
      </c>
      <c r="H13" s="25">
        <v>41953</v>
      </c>
      <c r="I13" s="21"/>
      <c r="J13" s="21"/>
      <c r="K13" s="12" t="s">
        <v>181</v>
      </c>
    </row>
    <row r="14" spans="1:11" ht="42.75" x14ac:dyDescent="0.25">
      <c r="B14" s="75"/>
      <c r="C14" s="75"/>
      <c r="D14" s="22" t="s">
        <v>102</v>
      </c>
      <c r="E14" s="19" t="s">
        <v>91</v>
      </c>
      <c r="F14" s="22" t="s">
        <v>23</v>
      </c>
      <c r="G14" s="22" t="s">
        <v>221</v>
      </c>
      <c r="H14" s="26">
        <v>41927</v>
      </c>
      <c r="I14" s="22"/>
      <c r="J14" s="22"/>
      <c r="K14" s="12" t="s">
        <v>182</v>
      </c>
    </row>
    <row r="15" spans="1:11" ht="42.75" x14ac:dyDescent="0.25">
      <c r="B15" s="75"/>
      <c r="C15" s="75"/>
      <c r="D15" s="22" t="s">
        <v>102</v>
      </c>
      <c r="E15" s="19" t="s">
        <v>92</v>
      </c>
      <c r="F15" s="22" t="s">
        <v>24</v>
      </c>
      <c r="G15" s="22" t="s">
        <v>216</v>
      </c>
      <c r="H15" s="26">
        <v>41985</v>
      </c>
      <c r="I15" s="22"/>
      <c r="J15" s="22"/>
      <c r="K15" s="12" t="s">
        <v>183</v>
      </c>
    </row>
    <row r="16" spans="1:11" ht="42.75" x14ac:dyDescent="0.25">
      <c r="B16" s="75"/>
      <c r="C16" s="75"/>
      <c r="D16" s="22" t="s">
        <v>103</v>
      </c>
      <c r="E16" s="19" t="s">
        <v>93</v>
      </c>
      <c r="F16" s="22" t="s">
        <v>55</v>
      </c>
      <c r="G16" s="22" t="s">
        <v>223</v>
      </c>
      <c r="H16" s="26">
        <v>42068</v>
      </c>
      <c r="I16" s="22"/>
      <c r="J16" s="22"/>
      <c r="K16" s="12" t="s">
        <v>184</v>
      </c>
    </row>
    <row r="17" spans="2:11" ht="28.5" x14ac:dyDescent="0.25">
      <c r="B17" s="76"/>
      <c r="C17" s="76"/>
      <c r="D17" s="22" t="s">
        <v>72</v>
      </c>
      <c r="E17" s="19" t="s">
        <v>94</v>
      </c>
      <c r="F17" s="22" t="s">
        <v>25</v>
      </c>
      <c r="G17" s="22" t="s">
        <v>218</v>
      </c>
      <c r="H17" s="26">
        <v>41946</v>
      </c>
      <c r="I17" s="22"/>
      <c r="J17" s="22"/>
      <c r="K17" s="12" t="s">
        <v>185</v>
      </c>
    </row>
    <row r="25" spans="2:11" x14ac:dyDescent="0.25">
      <c r="F25" s="8"/>
    </row>
    <row r="30" spans="2:11" x14ac:dyDescent="0.25">
      <c r="F30" s="8"/>
    </row>
    <row r="36" spans="6:6" x14ac:dyDescent="0.25">
      <c r="F36" s="8"/>
    </row>
    <row r="39" spans="6:6" x14ac:dyDescent="0.25">
      <c r="F39" s="8"/>
    </row>
    <row r="47" spans="6:6" x14ac:dyDescent="0.25">
      <c r="F47" s="8"/>
    </row>
  </sheetData>
  <mergeCells count="3">
    <mergeCell ref="B1:I1"/>
    <mergeCell ref="B3:B17"/>
    <mergeCell ref="C3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8"/>
  <sheetViews>
    <sheetView workbookViewId="0">
      <selection activeCell="B3" sqref="B3:J31"/>
    </sheetView>
  </sheetViews>
  <sheetFormatPr defaultRowHeight="15" x14ac:dyDescent="0.25"/>
  <cols>
    <col min="1" max="3" width="9.140625" style="1"/>
    <col min="4" max="4" width="33.140625" style="1" bestFit="1" customWidth="1"/>
    <col min="5" max="5" width="16.85546875" style="1" customWidth="1"/>
    <col min="6" max="6" width="57.85546875" style="1" customWidth="1"/>
    <col min="7" max="7" width="20.42578125" style="8" customWidth="1"/>
    <col min="8" max="10" width="16.85546875" style="1" customWidth="1"/>
    <col min="11" max="16384" width="9.140625" style="1"/>
  </cols>
  <sheetData>
    <row r="1" spans="1:11" ht="15.75" x14ac:dyDescent="0.25">
      <c r="A1" s="2" t="s">
        <v>0</v>
      </c>
      <c r="B1" s="77" t="s">
        <v>1</v>
      </c>
      <c r="C1" s="77"/>
      <c r="D1" s="77"/>
      <c r="E1" s="77"/>
      <c r="F1" s="77"/>
      <c r="G1" s="77"/>
      <c r="H1" s="77"/>
      <c r="I1" s="77"/>
    </row>
    <row r="2" spans="1:11" ht="47.25" x14ac:dyDescent="0.25">
      <c r="A2" s="2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4" t="s">
        <v>11</v>
      </c>
      <c r="K2" s="8"/>
    </row>
    <row r="3" spans="1:11" ht="31.5" x14ac:dyDescent="0.25">
      <c r="B3" s="77">
        <v>3</v>
      </c>
      <c r="C3" s="77" t="s">
        <v>14</v>
      </c>
      <c r="D3" s="6" t="s">
        <v>64</v>
      </c>
      <c r="E3" s="7" t="s">
        <v>59</v>
      </c>
      <c r="F3" s="11" t="s">
        <v>26</v>
      </c>
      <c r="G3" s="9" t="s">
        <v>203</v>
      </c>
      <c r="H3" s="24">
        <v>41416</v>
      </c>
      <c r="I3" s="14"/>
      <c r="J3" s="7"/>
    </row>
    <row r="4" spans="1:11" ht="15.75" x14ac:dyDescent="0.25">
      <c r="B4" s="77"/>
      <c r="C4" s="77"/>
      <c r="D4" s="6" t="s">
        <v>65</v>
      </c>
      <c r="E4" s="7" t="s">
        <v>59</v>
      </c>
      <c r="F4" s="11" t="s">
        <v>56</v>
      </c>
      <c r="G4" s="9" t="s">
        <v>196</v>
      </c>
      <c r="H4" s="24">
        <v>41458</v>
      </c>
      <c r="I4" s="14"/>
      <c r="J4" s="7"/>
    </row>
    <row r="5" spans="1:11" ht="31.5" x14ac:dyDescent="0.25">
      <c r="B5" s="77"/>
      <c r="C5" s="77"/>
      <c r="D5" s="6" t="s">
        <v>66</v>
      </c>
      <c r="E5" s="7" t="s">
        <v>59</v>
      </c>
      <c r="F5" s="11" t="s">
        <v>27</v>
      </c>
      <c r="G5" s="9" t="s">
        <v>195</v>
      </c>
      <c r="H5" s="24">
        <v>41402</v>
      </c>
      <c r="I5" s="14"/>
      <c r="J5" s="7"/>
    </row>
    <row r="6" spans="1:11" ht="31.5" x14ac:dyDescent="0.25">
      <c r="B6" s="77"/>
      <c r="C6" s="77"/>
      <c r="D6" s="6" t="s">
        <v>67</v>
      </c>
      <c r="E6" s="7" t="s">
        <v>59</v>
      </c>
      <c r="F6" s="11" t="s">
        <v>28</v>
      </c>
      <c r="G6" s="9" t="s">
        <v>201</v>
      </c>
      <c r="H6" s="24">
        <v>41390</v>
      </c>
      <c r="I6" s="14"/>
      <c r="J6" s="7"/>
    </row>
    <row r="7" spans="1:11" ht="47.25" x14ac:dyDescent="0.25">
      <c r="B7" s="77"/>
      <c r="C7" s="77"/>
      <c r="D7" s="6" t="s">
        <v>68</v>
      </c>
      <c r="E7" s="7" t="s">
        <v>59</v>
      </c>
      <c r="F7" s="11" t="s">
        <v>29</v>
      </c>
      <c r="G7" s="9" t="s">
        <v>190</v>
      </c>
      <c r="H7" s="24">
        <v>41502</v>
      </c>
      <c r="I7" s="14"/>
      <c r="J7" s="7"/>
    </row>
    <row r="8" spans="1:11" ht="47.25" x14ac:dyDescent="0.25">
      <c r="B8" s="77"/>
      <c r="C8" s="77"/>
      <c r="D8" s="6" t="s">
        <v>69</v>
      </c>
      <c r="E8" s="7" t="s">
        <v>59</v>
      </c>
      <c r="F8" s="11" t="s">
        <v>48</v>
      </c>
      <c r="G8" s="9" t="s">
        <v>188</v>
      </c>
      <c r="H8" s="24">
        <v>41520</v>
      </c>
      <c r="I8" s="14"/>
      <c r="J8" s="7"/>
    </row>
    <row r="9" spans="1:11" ht="31.5" x14ac:dyDescent="0.25">
      <c r="B9" s="77"/>
      <c r="C9" s="77"/>
      <c r="D9" s="6" t="s">
        <v>70</v>
      </c>
      <c r="E9" s="7" t="s">
        <v>59</v>
      </c>
      <c r="F9" s="11" t="s">
        <v>30</v>
      </c>
      <c r="G9" s="9" t="s">
        <v>205</v>
      </c>
      <c r="H9" s="24">
        <v>41794</v>
      </c>
      <c r="I9" s="14"/>
      <c r="J9" s="7"/>
    </row>
    <row r="10" spans="1:11" ht="47.25" x14ac:dyDescent="0.25">
      <c r="B10" s="77"/>
      <c r="C10" s="77"/>
      <c r="D10" s="6" t="s">
        <v>71</v>
      </c>
      <c r="E10" s="7" t="s">
        <v>47</v>
      </c>
      <c r="F10" s="11" t="s">
        <v>31</v>
      </c>
      <c r="G10" s="9" t="s">
        <v>214</v>
      </c>
      <c r="H10" s="24">
        <v>41538</v>
      </c>
      <c r="I10" s="14"/>
      <c r="J10" s="7"/>
    </row>
    <row r="11" spans="1:11" ht="47.25" x14ac:dyDescent="0.25">
      <c r="B11" s="77"/>
      <c r="C11" s="77"/>
      <c r="D11" s="6" t="s">
        <v>72</v>
      </c>
      <c r="E11" s="7" t="s">
        <v>59</v>
      </c>
      <c r="F11" s="11" t="s">
        <v>32</v>
      </c>
      <c r="G11" s="9" t="s">
        <v>189</v>
      </c>
      <c r="H11" s="24">
        <v>41554</v>
      </c>
      <c r="I11" s="14"/>
      <c r="J11" s="7"/>
    </row>
    <row r="12" spans="1:11" ht="47.25" x14ac:dyDescent="0.25">
      <c r="B12" s="77"/>
      <c r="C12" s="77"/>
      <c r="D12" s="6" t="s">
        <v>66</v>
      </c>
      <c r="E12" s="7" t="s">
        <v>59</v>
      </c>
      <c r="F12" s="11" t="s">
        <v>33</v>
      </c>
      <c r="G12" s="9" t="s">
        <v>197</v>
      </c>
      <c r="H12" s="24">
        <v>41450</v>
      </c>
      <c r="I12" s="14"/>
      <c r="J12" s="7"/>
    </row>
    <row r="13" spans="1:11" ht="47.25" x14ac:dyDescent="0.25">
      <c r="B13" s="77"/>
      <c r="C13" s="77"/>
      <c r="D13" s="6" t="s">
        <v>73</v>
      </c>
      <c r="E13" s="7" t="s">
        <v>59</v>
      </c>
      <c r="F13" s="11" t="s">
        <v>49</v>
      </c>
      <c r="G13" s="9" t="s">
        <v>200</v>
      </c>
      <c r="H13" s="24">
        <v>41486</v>
      </c>
      <c r="I13" s="14"/>
      <c r="J13" s="7"/>
    </row>
    <row r="14" spans="1:11" ht="31.5" x14ac:dyDescent="0.25">
      <c r="B14" s="77"/>
      <c r="C14" s="77"/>
      <c r="D14" s="6" t="s">
        <v>74</v>
      </c>
      <c r="E14" s="7" t="s">
        <v>59</v>
      </c>
      <c r="F14" s="11" t="s">
        <v>34</v>
      </c>
      <c r="G14" s="9" t="s">
        <v>193</v>
      </c>
      <c r="H14" s="24">
        <v>41632</v>
      </c>
      <c r="I14" s="14"/>
      <c r="J14" s="7"/>
    </row>
    <row r="15" spans="1:11" ht="30" x14ac:dyDescent="0.25">
      <c r="B15" s="77"/>
      <c r="C15" s="77"/>
      <c r="D15" s="6" t="s">
        <v>75</v>
      </c>
      <c r="E15" s="12" t="s">
        <v>59</v>
      </c>
      <c r="F15" s="13" t="s">
        <v>35</v>
      </c>
      <c r="G15" s="18" t="s">
        <v>198</v>
      </c>
      <c r="H15" s="23">
        <v>41527</v>
      </c>
      <c r="I15" s="15"/>
      <c r="J15" s="12"/>
    </row>
    <row r="16" spans="1:11" ht="15.75" x14ac:dyDescent="0.25">
      <c r="B16" s="77"/>
      <c r="C16" s="77"/>
      <c r="D16" s="6" t="s">
        <v>76</v>
      </c>
      <c r="E16" s="12" t="s">
        <v>59</v>
      </c>
      <c r="F16" s="13" t="s">
        <v>36</v>
      </c>
      <c r="G16" s="18" t="s">
        <v>187</v>
      </c>
      <c r="H16" s="23">
        <v>41522</v>
      </c>
      <c r="I16" s="15"/>
      <c r="J16" s="12"/>
    </row>
    <row r="17" spans="1:11" ht="30" x14ac:dyDescent="0.25">
      <c r="B17" s="77"/>
      <c r="C17" s="77"/>
      <c r="D17" s="6" t="s">
        <v>77</v>
      </c>
      <c r="E17" s="12" t="s">
        <v>59</v>
      </c>
      <c r="F17" s="13" t="s">
        <v>37</v>
      </c>
      <c r="G17" s="18" t="s">
        <v>194</v>
      </c>
      <c r="H17" s="23">
        <v>41527</v>
      </c>
      <c r="I17" s="15"/>
      <c r="J17" s="12"/>
    </row>
    <row r="18" spans="1:11" ht="30" x14ac:dyDescent="0.25">
      <c r="B18" s="77"/>
      <c r="C18" s="77"/>
      <c r="D18" s="6" t="s">
        <v>78</v>
      </c>
      <c r="E18" s="12" t="s">
        <v>59</v>
      </c>
      <c r="F18" s="13" t="s">
        <v>38</v>
      </c>
      <c r="G18" s="18" t="s">
        <v>199</v>
      </c>
      <c r="H18" s="23">
        <v>41486</v>
      </c>
      <c r="I18" s="15"/>
      <c r="J18" s="12"/>
    </row>
    <row r="19" spans="1:11" ht="45" x14ac:dyDescent="0.25">
      <c r="B19" s="77"/>
      <c r="C19" s="77"/>
      <c r="D19" s="6" t="s">
        <v>79</v>
      </c>
      <c r="E19" s="12" t="s">
        <v>60</v>
      </c>
      <c r="F19" s="13" t="s">
        <v>50</v>
      </c>
      <c r="G19" s="18" t="s">
        <v>191</v>
      </c>
      <c r="H19" s="23">
        <v>41834</v>
      </c>
      <c r="I19" s="15"/>
      <c r="J19" s="12"/>
    </row>
    <row r="20" spans="1:11" ht="45" x14ac:dyDescent="0.25">
      <c r="B20" s="77"/>
      <c r="C20" s="77"/>
      <c r="D20" s="6" t="s">
        <v>80</v>
      </c>
      <c r="E20" s="12" t="s">
        <v>59</v>
      </c>
      <c r="F20" s="13" t="s">
        <v>39</v>
      </c>
      <c r="G20" s="18" t="s">
        <v>202</v>
      </c>
      <c r="H20" s="23">
        <v>41795</v>
      </c>
      <c r="I20" s="15"/>
      <c r="J20" s="12"/>
    </row>
    <row r="21" spans="1:11" ht="30" x14ac:dyDescent="0.25">
      <c r="B21" s="77"/>
      <c r="C21" s="77"/>
      <c r="D21" s="6" t="s">
        <v>81</v>
      </c>
      <c r="E21" s="12" t="s">
        <v>61</v>
      </c>
      <c r="F21" s="13" t="s">
        <v>40</v>
      </c>
      <c r="G21" s="18" t="s">
        <v>204</v>
      </c>
      <c r="H21" s="23">
        <v>41613</v>
      </c>
      <c r="I21" s="15"/>
      <c r="J21" s="12"/>
    </row>
    <row r="22" spans="1:11" ht="30" x14ac:dyDescent="0.25">
      <c r="B22" s="77"/>
      <c r="C22" s="77"/>
      <c r="D22" s="6" t="s">
        <v>82</v>
      </c>
      <c r="E22" s="12" t="s">
        <v>62</v>
      </c>
      <c r="F22" s="13" t="s">
        <v>51</v>
      </c>
      <c r="G22" s="18" t="s">
        <v>210</v>
      </c>
      <c r="H22" s="23">
        <v>41629</v>
      </c>
      <c r="I22" s="15"/>
      <c r="J22" s="12"/>
    </row>
    <row r="23" spans="1:11" ht="30" x14ac:dyDescent="0.25">
      <c r="B23" s="77"/>
      <c r="C23" s="77"/>
      <c r="D23" s="6" t="s">
        <v>83</v>
      </c>
      <c r="E23" s="12" t="s">
        <v>59</v>
      </c>
      <c r="F23" s="13" t="s">
        <v>57</v>
      </c>
      <c r="G23" s="18" t="s">
        <v>192</v>
      </c>
      <c r="H23" s="23">
        <v>41656</v>
      </c>
      <c r="I23" s="15"/>
      <c r="J23" s="12"/>
    </row>
    <row r="24" spans="1:11" ht="30" x14ac:dyDescent="0.25">
      <c r="B24" s="77"/>
      <c r="C24" s="77"/>
      <c r="D24" s="6" t="s">
        <v>68</v>
      </c>
      <c r="E24" s="12" t="s">
        <v>59</v>
      </c>
      <c r="F24" s="13" t="s">
        <v>41</v>
      </c>
      <c r="G24" s="18" t="s">
        <v>209</v>
      </c>
      <c r="H24" s="23">
        <v>41579</v>
      </c>
      <c r="I24" s="15"/>
      <c r="J24" s="12"/>
    </row>
    <row r="25" spans="1:11" ht="60" x14ac:dyDescent="0.25">
      <c r="B25" s="77"/>
      <c r="C25" s="77"/>
      <c r="D25" s="6" t="s">
        <v>73</v>
      </c>
      <c r="E25" s="12" t="s">
        <v>59</v>
      </c>
      <c r="F25" s="13" t="s">
        <v>42</v>
      </c>
      <c r="G25" s="18" t="s">
        <v>211</v>
      </c>
      <c r="H25" s="23">
        <v>41681</v>
      </c>
      <c r="I25" s="15"/>
      <c r="J25" s="12"/>
    </row>
    <row r="26" spans="1:11" ht="30" x14ac:dyDescent="0.25">
      <c r="B26" s="77"/>
      <c r="C26" s="77"/>
      <c r="D26" s="6" t="s">
        <v>73</v>
      </c>
      <c r="E26" s="12" t="s">
        <v>59</v>
      </c>
      <c r="F26" s="13" t="s">
        <v>43</v>
      </c>
      <c r="G26" s="18" t="s">
        <v>207</v>
      </c>
      <c r="H26" s="23">
        <v>41879</v>
      </c>
      <c r="I26" s="15"/>
      <c r="J26" s="12"/>
    </row>
    <row r="27" spans="1:11" ht="15.75" x14ac:dyDescent="0.25">
      <c r="B27" s="77"/>
      <c r="C27" s="77"/>
      <c r="D27" s="6" t="s">
        <v>84</v>
      </c>
      <c r="E27" s="12" t="s">
        <v>59</v>
      </c>
      <c r="F27" s="13" t="s">
        <v>44</v>
      </c>
      <c r="G27" s="18" t="s">
        <v>206</v>
      </c>
      <c r="H27" s="23">
        <v>41490</v>
      </c>
      <c r="I27" s="15"/>
      <c r="J27" s="12"/>
    </row>
    <row r="28" spans="1:11" ht="30" x14ac:dyDescent="0.25">
      <c r="B28" s="77"/>
      <c r="C28" s="77"/>
      <c r="D28" s="6" t="s">
        <v>84</v>
      </c>
      <c r="E28" s="12" t="s">
        <v>59</v>
      </c>
      <c r="F28" s="13" t="s">
        <v>58</v>
      </c>
      <c r="G28" s="18" t="s">
        <v>208</v>
      </c>
      <c r="H28" s="23">
        <v>41789</v>
      </c>
      <c r="I28" s="15"/>
      <c r="J28" s="12"/>
    </row>
    <row r="29" spans="1:11" ht="30" x14ac:dyDescent="0.25">
      <c r="B29" s="77"/>
      <c r="C29" s="77"/>
      <c r="D29" s="6" t="s">
        <v>72</v>
      </c>
      <c r="E29" s="12" t="s">
        <v>63</v>
      </c>
      <c r="F29" s="13" t="s">
        <v>45</v>
      </c>
      <c r="G29" s="18" t="s">
        <v>213</v>
      </c>
      <c r="H29" s="23">
        <v>41592</v>
      </c>
      <c r="I29" s="15"/>
      <c r="J29" s="12"/>
    </row>
    <row r="30" spans="1:11" ht="30" x14ac:dyDescent="0.25">
      <c r="B30" s="77"/>
      <c r="C30" s="77"/>
      <c r="D30" s="6" t="s">
        <v>85</v>
      </c>
      <c r="E30" s="12" t="s">
        <v>59</v>
      </c>
      <c r="F30" s="13" t="s">
        <v>52</v>
      </c>
      <c r="G30" s="18" t="s">
        <v>186</v>
      </c>
      <c r="H30" s="23">
        <v>41646</v>
      </c>
      <c r="I30" s="15"/>
      <c r="J30" s="12"/>
    </row>
    <row r="31" spans="1:11" customFormat="1" ht="30" x14ac:dyDescent="0.25">
      <c r="A31" s="1"/>
      <c r="B31" s="77"/>
      <c r="C31" s="77"/>
      <c r="D31" s="6" t="s">
        <v>69</v>
      </c>
      <c r="E31" s="12" t="s">
        <v>129</v>
      </c>
      <c r="F31" s="13" t="s">
        <v>108</v>
      </c>
      <c r="G31" s="18" t="s">
        <v>212</v>
      </c>
      <c r="H31" s="23">
        <v>41764</v>
      </c>
      <c r="I31" s="15"/>
      <c r="J31" s="12"/>
      <c r="K31" s="1"/>
    </row>
    <row r="37" spans="6:6" x14ac:dyDescent="0.25">
      <c r="F37" s="8"/>
    </row>
    <row r="40" spans="6:6" x14ac:dyDescent="0.25">
      <c r="F40" s="8"/>
    </row>
    <row r="48" spans="6:6" x14ac:dyDescent="0.25">
      <c r="F48" s="8"/>
    </row>
  </sheetData>
  <mergeCells count="3">
    <mergeCell ref="B3:B31"/>
    <mergeCell ref="C3:C31"/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zoomScaleSheetLayoutView="85" workbookViewId="0">
      <selection sqref="A1:A1048576"/>
    </sheetView>
  </sheetViews>
  <sheetFormatPr defaultRowHeight="15" x14ac:dyDescent="0.25"/>
  <cols>
    <col min="1" max="1" width="7.5703125" customWidth="1"/>
    <col min="2" max="2" width="9.28515625" bestFit="1" customWidth="1"/>
    <col min="3" max="3" width="11.140625" customWidth="1"/>
    <col min="4" max="5" width="16.85546875" customWidth="1"/>
    <col min="6" max="6" width="43.7109375" customWidth="1"/>
    <col min="7" max="7" width="21" customWidth="1"/>
    <col min="8" max="8" width="16.85546875" customWidth="1"/>
    <col min="9" max="9" width="24.42578125" style="65" customWidth="1"/>
    <col min="10" max="10" width="54.140625" customWidth="1"/>
    <col min="11" max="11" width="37.28515625" hidden="1" customWidth="1"/>
  </cols>
  <sheetData>
    <row r="1" spans="1:11" ht="45.75" x14ac:dyDescent="0.25">
      <c r="A1" s="40" t="s">
        <v>0</v>
      </c>
      <c r="B1" s="66" t="s">
        <v>1</v>
      </c>
      <c r="C1" s="67"/>
      <c r="D1" s="67"/>
      <c r="E1" s="67"/>
      <c r="F1" s="67"/>
      <c r="G1" s="67"/>
      <c r="H1" s="67"/>
      <c r="I1" s="67"/>
      <c r="J1" s="68"/>
      <c r="K1" s="34"/>
    </row>
    <row r="2" spans="1:11" s="1" customFormat="1" ht="60" x14ac:dyDescent="0.25">
      <c r="A2" s="40" t="s">
        <v>2</v>
      </c>
      <c r="B2" s="43" t="s">
        <v>3</v>
      </c>
      <c r="C2" s="32" t="s">
        <v>4</v>
      </c>
      <c r="D2" s="32" t="s">
        <v>5</v>
      </c>
      <c r="E2" s="32" t="s">
        <v>6</v>
      </c>
      <c r="F2" s="32" t="s">
        <v>7</v>
      </c>
      <c r="G2" s="33" t="s">
        <v>8</v>
      </c>
      <c r="H2" s="33" t="s">
        <v>9</v>
      </c>
      <c r="I2" s="36" t="s">
        <v>10</v>
      </c>
      <c r="J2" s="44" t="s">
        <v>11</v>
      </c>
      <c r="K2" s="39" t="s">
        <v>270</v>
      </c>
    </row>
    <row r="3" spans="1:11" s="1" customFormat="1" x14ac:dyDescent="0.25">
      <c r="A3"/>
      <c r="B3"/>
      <c r="C3"/>
      <c r="D3"/>
      <c r="E3"/>
      <c r="F3"/>
      <c r="G3"/>
      <c r="H3"/>
      <c r="I3" s="65"/>
      <c r="J3"/>
      <c r="K3"/>
    </row>
    <row r="4" spans="1:11" s="1" customFormat="1" ht="30" x14ac:dyDescent="0.25">
      <c r="A4" s="34"/>
      <c r="B4" s="58">
        <v>3</v>
      </c>
      <c r="C4" s="55" t="s">
        <v>14</v>
      </c>
      <c r="D4" s="21" t="s">
        <v>64</v>
      </c>
      <c r="E4" s="21" t="s">
        <v>59</v>
      </c>
      <c r="F4" s="21" t="s">
        <v>26</v>
      </c>
      <c r="G4" s="21" t="s">
        <v>203</v>
      </c>
      <c r="H4" s="25">
        <v>41416</v>
      </c>
      <c r="I4" s="64">
        <v>676000</v>
      </c>
      <c r="J4" s="45" t="s">
        <v>364</v>
      </c>
      <c r="K4" s="41" t="s">
        <v>241</v>
      </c>
    </row>
    <row r="5" spans="1:11" s="1" customFormat="1" ht="30" x14ac:dyDescent="0.25">
      <c r="A5" s="34"/>
      <c r="B5" s="59"/>
      <c r="C5" s="56"/>
      <c r="D5" s="21" t="s">
        <v>65</v>
      </c>
      <c r="E5" s="21" t="s">
        <v>59</v>
      </c>
      <c r="F5" s="21" t="s">
        <v>56</v>
      </c>
      <c r="G5" s="21" t="s">
        <v>196</v>
      </c>
      <c r="H5" s="25">
        <v>41458</v>
      </c>
      <c r="I5" s="64">
        <v>1460000</v>
      </c>
      <c r="J5" s="45" t="s">
        <v>365</v>
      </c>
      <c r="K5" s="41" t="s">
        <v>242</v>
      </c>
    </row>
    <row r="6" spans="1:11" s="1" customFormat="1" ht="45" x14ac:dyDescent="0.25">
      <c r="A6" s="34"/>
      <c r="B6" s="59"/>
      <c r="C6" s="56"/>
      <c r="D6" s="21" t="s">
        <v>66</v>
      </c>
      <c r="E6" s="21" t="s">
        <v>59</v>
      </c>
      <c r="F6" s="21" t="s">
        <v>27</v>
      </c>
      <c r="G6" s="21" t="s">
        <v>195</v>
      </c>
      <c r="H6" s="25">
        <v>41402</v>
      </c>
      <c r="I6" s="64">
        <v>2182000</v>
      </c>
      <c r="J6" s="45" t="s">
        <v>366</v>
      </c>
      <c r="K6" s="41" t="s">
        <v>243</v>
      </c>
    </row>
    <row r="7" spans="1:11" s="1" customFormat="1" ht="45" x14ac:dyDescent="0.25">
      <c r="A7" s="34"/>
      <c r="B7" s="59"/>
      <c r="C7" s="56"/>
      <c r="D7" s="21" t="s">
        <v>67</v>
      </c>
      <c r="E7" s="21" t="s">
        <v>59</v>
      </c>
      <c r="F7" s="21" t="s">
        <v>28</v>
      </c>
      <c r="G7" s="21" t="s">
        <v>201</v>
      </c>
      <c r="H7" s="25">
        <v>41390</v>
      </c>
      <c r="I7" s="64">
        <v>600000</v>
      </c>
      <c r="J7" s="45" t="s">
        <v>367</v>
      </c>
      <c r="K7" s="41" t="s">
        <v>244</v>
      </c>
    </row>
    <row r="8" spans="1:11" s="1" customFormat="1" ht="60" x14ac:dyDescent="0.25">
      <c r="A8" s="34"/>
      <c r="B8" s="59"/>
      <c r="C8" s="56"/>
      <c r="D8" s="21" t="s">
        <v>68</v>
      </c>
      <c r="E8" s="21" t="s">
        <v>59</v>
      </c>
      <c r="F8" s="21" t="s">
        <v>29</v>
      </c>
      <c r="G8" s="21" t="s">
        <v>190</v>
      </c>
      <c r="H8" s="25">
        <v>41502</v>
      </c>
      <c r="I8" s="64">
        <v>1774000</v>
      </c>
      <c r="J8" s="45" t="s">
        <v>368</v>
      </c>
      <c r="K8" s="41" t="s">
        <v>245</v>
      </c>
    </row>
    <row r="9" spans="1:11" s="1" customFormat="1" ht="60" x14ac:dyDescent="0.25">
      <c r="A9" s="34"/>
      <c r="B9" s="59"/>
      <c r="C9" s="56"/>
      <c r="D9" s="21" t="s">
        <v>69</v>
      </c>
      <c r="E9" s="21" t="s">
        <v>59</v>
      </c>
      <c r="F9" s="21" t="s">
        <v>48</v>
      </c>
      <c r="G9" s="21" t="s">
        <v>188</v>
      </c>
      <c r="H9" s="25">
        <v>41520</v>
      </c>
      <c r="I9" s="64">
        <v>2000000</v>
      </c>
      <c r="J9" s="45" t="s">
        <v>369</v>
      </c>
      <c r="K9" s="41" t="s">
        <v>246</v>
      </c>
    </row>
    <row r="10" spans="1:11" s="1" customFormat="1" ht="75" x14ac:dyDescent="0.25">
      <c r="A10" s="34"/>
      <c r="B10" s="59"/>
      <c r="C10" s="56"/>
      <c r="D10" s="21" t="s">
        <v>71</v>
      </c>
      <c r="E10" s="21" t="s">
        <v>47</v>
      </c>
      <c r="F10" s="21" t="s">
        <v>31</v>
      </c>
      <c r="G10" s="21" t="s">
        <v>214</v>
      </c>
      <c r="H10" s="25">
        <v>41538</v>
      </c>
      <c r="I10" s="64">
        <v>9031000</v>
      </c>
      <c r="J10" s="45" t="s">
        <v>370</v>
      </c>
      <c r="K10" s="41" t="s">
        <v>248</v>
      </c>
    </row>
    <row r="11" spans="1:11" s="1" customFormat="1" ht="75" x14ac:dyDescent="0.25">
      <c r="A11" s="34"/>
      <c r="B11" s="59"/>
      <c r="C11" s="56"/>
      <c r="D11" s="21" t="s">
        <v>72</v>
      </c>
      <c r="E11" s="21" t="s">
        <v>59</v>
      </c>
      <c r="F11" s="21" t="s">
        <v>32</v>
      </c>
      <c r="G11" s="21" t="s">
        <v>189</v>
      </c>
      <c r="H11" s="25">
        <v>41554</v>
      </c>
      <c r="I11" s="64">
        <v>500000</v>
      </c>
      <c r="J11" s="45" t="s">
        <v>371</v>
      </c>
      <c r="K11" s="41" t="s">
        <v>249</v>
      </c>
    </row>
    <row r="12" spans="1:11" s="1" customFormat="1" ht="45" x14ac:dyDescent="0.25">
      <c r="A12" s="34"/>
      <c r="B12" s="59"/>
      <c r="C12" s="56"/>
      <c r="D12" s="21" t="s">
        <v>66</v>
      </c>
      <c r="E12" s="21" t="s">
        <v>59</v>
      </c>
      <c r="F12" s="21" t="s">
        <v>33</v>
      </c>
      <c r="G12" s="21" t="s">
        <v>197</v>
      </c>
      <c r="H12" s="25">
        <v>41450</v>
      </c>
      <c r="I12" s="64">
        <v>3200000</v>
      </c>
      <c r="J12" s="45" t="s">
        <v>372</v>
      </c>
      <c r="K12" s="41" t="s">
        <v>250</v>
      </c>
    </row>
    <row r="13" spans="1:11" s="1" customFormat="1" ht="75" x14ac:dyDescent="0.25">
      <c r="A13" s="34"/>
      <c r="B13" s="59"/>
      <c r="C13" s="56"/>
      <c r="D13" s="21" t="s">
        <v>73</v>
      </c>
      <c r="E13" s="21" t="s">
        <v>59</v>
      </c>
      <c r="F13" s="21" t="s">
        <v>49</v>
      </c>
      <c r="G13" s="21" t="s">
        <v>200</v>
      </c>
      <c r="H13" s="25">
        <v>41486</v>
      </c>
      <c r="I13" s="64">
        <v>1167400</v>
      </c>
      <c r="J13" s="45" t="s">
        <v>373</v>
      </c>
      <c r="K13" s="41" t="s">
        <v>251</v>
      </c>
    </row>
    <row r="14" spans="1:11" s="1" customFormat="1" ht="45" x14ac:dyDescent="0.25">
      <c r="A14" s="34"/>
      <c r="B14" s="59"/>
      <c r="C14" s="56"/>
      <c r="D14" s="21" t="s">
        <v>74</v>
      </c>
      <c r="E14" s="21" t="s">
        <v>59</v>
      </c>
      <c r="F14" s="21" t="s">
        <v>34</v>
      </c>
      <c r="G14" s="21" t="s">
        <v>193</v>
      </c>
      <c r="H14" s="25">
        <v>41632</v>
      </c>
      <c r="I14" s="64">
        <v>2400000</v>
      </c>
      <c r="J14" s="45" t="s">
        <v>374</v>
      </c>
      <c r="K14" s="41" t="s">
        <v>252</v>
      </c>
    </row>
    <row r="15" spans="1:11" s="1" customFormat="1" ht="30" x14ac:dyDescent="0.25">
      <c r="A15" s="34"/>
      <c r="B15" s="59"/>
      <c r="C15" s="56"/>
      <c r="D15" s="21" t="s">
        <v>75</v>
      </c>
      <c r="E15" s="21" t="s">
        <v>59</v>
      </c>
      <c r="F15" s="21" t="s">
        <v>35</v>
      </c>
      <c r="G15" s="21" t="s">
        <v>198</v>
      </c>
      <c r="H15" s="25">
        <v>41527</v>
      </c>
      <c r="I15" s="64">
        <v>2437000</v>
      </c>
      <c r="J15" s="45" t="s">
        <v>375</v>
      </c>
      <c r="K15" s="41" t="s">
        <v>253</v>
      </c>
    </row>
    <row r="16" spans="1:11" s="1" customFormat="1" ht="30" x14ac:dyDescent="0.25">
      <c r="A16" s="34"/>
      <c r="B16" s="59"/>
      <c r="C16" s="56"/>
      <c r="D16" s="21" t="s">
        <v>76</v>
      </c>
      <c r="E16" s="21" t="s">
        <v>59</v>
      </c>
      <c r="F16" s="21" t="s">
        <v>36</v>
      </c>
      <c r="G16" s="21" t="s">
        <v>187</v>
      </c>
      <c r="H16" s="25">
        <v>41522</v>
      </c>
      <c r="I16" s="64">
        <v>700000</v>
      </c>
      <c r="J16" s="45" t="s">
        <v>376</v>
      </c>
      <c r="K16" s="41" t="s">
        <v>254</v>
      </c>
    </row>
    <row r="17" spans="1:11" s="1" customFormat="1" ht="45" x14ac:dyDescent="0.25">
      <c r="A17" s="34"/>
      <c r="B17" s="59"/>
      <c r="C17" s="56"/>
      <c r="D17" s="21" t="s">
        <v>77</v>
      </c>
      <c r="E17" s="21" t="s">
        <v>59</v>
      </c>
      <c r="F17" s="21" t="s">
        <v>37</v>
      </c>
      <c r="G17" s="21" t="s">
        <v>194</v>
      </c>
      <c r="H17" s="25">
        <v>41527</v>
      </c>
      <c r="I17" s="64">
        <v>1803600</v>
      </c>
      <c r="J17" s="45" t="s">
        <v>377</v>
      </c>
      <c r="K17" s="41" t="s">
        <v>255</v>
      </c>
    </row>
    <row r="18" spans="1:11" s="1" customFormat="1" ht="45" x14ac:dyDescent="0.25">
      <c r="A18" s="34"/>
      <c r="B18" s="59"/>
      <c r="C18" s="56"/>
      <c r="D18" s="21" t="s">
        <v>78</v>
      </c>
      <c r="E18" s="21" t="s">
        <v>59</v>
      </c>
      <c r="F18" s="21" t="s">
        <v>38</v>
      </c>
      <c r="G18" s="21" t="s">
        <v>199</v>
      </c>
      <c r="H18" s="25">
        <v>41486</v>
      </c>
      <c r="I18" s="64">
        <v>4077400</v>
      </c>
      <c r="J18" s="45" t="s">
        <v>378</v>
      </c>
      <c r="K18" s="41" t="s">
        <v>256</v>
      </c>
    </row>
    <row r="19" spans="1:11" s="1" customFormat="1" ht="60" x14ac:dyDescent="0.25">
      <c r="A19" s="34"/>
      <c r="B19" s="59"/>
      <c r="C19" s="56"/>
      <c r="D19" s="21" t="s">
        <v>81</v>
      </c>
      <c r="E19" s="21" t="s">
        <v>61</v>
      </c>
      <c r="F19" s="21" t="s">
        <v>40</v>
      </c>
      <c r="G19" s="21" t="s">
        <v>204</v>
      </c>
      <c r="H19" s="25">
        <v>41613</v>
      </c>
      <c r="I19" s="64">
        <v>700000</v>
      </c>
      <c r="J19" s="45" t="s">
        <v>376</v>
      </c>
      <c r="K19" s="41" t="s">
        <v>259</v>
      </c>
    </row>
    <row r="20" spans="1:11" s="1" customFormat="1" ht="60" x14ac:dyDescent="0.25">
      <c r="A20" s="34"/>
      <c r="B20" s="59"/>
      <c r="C20" s="56"/>
      <c r="D20" s="21" t="s">
        <v>83</v>
      </c>
      <c r="E20" s="21" t="s">
        <v>59</v>
      </c>
      <c r="F20" s="21" t="s">
        <v>57</v>
      </c>
      <c r="G20" s="21" t="s">
        <v>192</v>
      </c>
      <c r="H20" s="25">
        <v>41656</v>
      </c>
      <c r="I20" s="64">
        <v>700000</v>
      </c>
      <c r="J20" s="45" t="s">
        <v>376</v>
      </c>
      <c r="K20" s="41" t="s">
        <v>261</v>
      </c>
    </row>
    <row r="21" spans="1:11" s="1" customFormat="1" ht="60" x14ac:dyDescent="0.25">
      <c r="A21" s="34"/>
      <c r="B21" s="59"/>
      <c r="C21" s="56"/>
      <c r="D21" s="21" t="s">
        <v>68</v>
      </c>
      <c r="E21" s="21" t="s">
        <v>59</v>
      </c>
      <c r="F21" s="21" t="s">
        <v>41</v>
      </c>
      <c r="G21" s="21" t="s">
        <v>209</v>
      </c>
      <c r="H21" s="25">
        <v>41579</v>
      </c>
      <c r="I21" s="64">
        <v>700000</v>
      </c>
      <c r="J21" s="45" t="s">
        <v>376</v>
      </c>
      <c r="K21" s="41" t="s">
        <v>262</v>
      </c>
    </row>
    <row r="22" spans="1:11" s="1" customFormat="1" ht="30" x14ac:dyDescent="0.25">
      <c r="A22" s="34"/>
      <c r="B22" s="59"/>
      <c r="C22" s="56"/>
      <c r="D22" s="21" t="s">
        <v>72</v>
      </c>
      <c r="E22" s="21" t="s">
        <v>63</v>
      </c>
      <c r="F22" s="21" t="s">
        <v>45</v>
      </c>
      <c r="G22" s="21" t="s">
        <v>213</v>
      </c>
      <c r="H22" s="25">
        <v>41592</v>
      </c>
      <c r="I22" s="64">
        <v>820740</v>
      </c>
      <c r="J22" s="45" t="s">
        <v>379</v>
      </c>
      <c r="K22" s="41" t="s">
        <v>267</v>
      </c>
    </row>
    <row r="23" spans="1:11" s="1" customFormat="1" ht="45" x14ac:dyDescent="0.25">
      <c r="A23" s="34"/>
      <c r="B23" s="59"/>
      <c r="C23" s="56"/>
      <c r="D23" s="21" t="s">
        <v>85</v>
      </c>
      <c r="E23" s="21" t="s">
        <v>59</v>
      </c>
      <c r="F23" s="21" t="s">
        <v>52</v>
      </c>
      <c r="G23" s="21" t="s">
        <v>186</v>
      </c>
      <c r="H23" s="25">
        <v>41646</v>
      </c>
      <c r="I23" s="64">
        <v>700000</v>
      </c>
      <c r="J23" s="45" t="s">
        <v>376</v>
      </c>
      <c r="K23" s="41" t="s">
        <v>268</v>
      </c>
    </row>
    <row r="24" spans="1:11" s="1" customFormat="1" ht="60" x14ac:dyDescent="0.25">
      <c r="A24" s="34"/>
      <c r="B24" s="53"/>
      <c r="C24" s="54"/>
      <c r="D24" s="21" t="s">
        <v>280</v>
      </c>
      <c r="E24" s="21" t="s">
        <v>94</v>
      </c>
      <c r="F24" s="21" t="s">
        <v>285</v>
      </c>
      <c r="G24" s="21" t="s">
        <v>340</v>
      </c>
      <c r="H24" s="25">
        <v>41163</v>
      </c>
      <c r="I24" s="64">
        <v>1650</v>
      </c>
      <c r="J24" s="45" t="s">
        <v>380</v>
      </c>
      <c r="K24" s="41" t="s">
        <v>291</v>
      </c>
    </row>
    <row r="25" spans="1:11" s="1" customFormat="1" ht="30" x14ac:dyDescent="0.25">
      <c r="A25" s="34"/>
      <c r="B25" s="53"/>
      <c r="C25" s="54"/>
      <c r="D25" s="21" t="s">
        <v>281</v>
      </c>
      <c r="E25" s="21" t="s">
        <v>59</v>
      </c>
      <c r="F25" s="21" t="s">
        <v>286</v>
      </c>
      <c r="G25" s="21" t="s">
        <v>342</v>
      </c>
      <c r="H25" s="25">
        <v>41260</v>
      </c>
      <c r="I25" s="64">
        <v>500000</v>
      </c>
      <c r="J25" s="45" t="s">
        <v>371</v>
      </c>
      <c r="K25" s="41" t="s">
        <v>292</v>
      </c>
    </row>
    <row r="26" spans="1:11" s="1" customFormat="1" ht="45" x14ac:dyDescent="0.25">
      <c r="A26" s="34"/>
      <c r="B26" s="53"/>
      <c r="C26" s="54"/>
      <c r="D26" s="21" t="s">
        <v>64</v>
      </c>
      <c r="E26" s="21" t="s">
        <v>59</v>
      </c>
      <c r="F26" s="21" t="s">
        <v>287</v>
      </c>
      <c r="G26" s="21" t="s">
        <v>339</v>
      </c>
      <c r="H26" s="25">
        <v>40962</v>
      </c>
      <c r="I26" s="64">
        <v>350000</v>
      </c>
      <c r="J26" s="45" t="s">
        <v>381</v>
      </c>
      <c r="K26" s="41" t="s">
        <v>293</v>
      </c>
    </row>
    <row r="27" spans="1:11" s="1" customFormat="1" ht="60" x14ac:dyDescent="0.25">
      <c r="A27" s="34"/>
      <c r="B27" s="53"/>
      <c r="C27" s="54"/>
      <c r="D27" s="21" t="s">
        <v>282</v>
      </c>
      <c r="E27" s="21" t="s">
        <v>59</v>
      </c>
      <c r="F27" s="21" t="s">
        <v>288</v>
      </c>
      <c r="G27" s="21" t="s">
        <v>343</v>
      </c>
      <c r="H27" s="25">
        <v>41277</v>
      </c>
      <c r="I27" s="64">
        <v>0</v>
      </c>
      <c r="J27" s="45" t="s">
        <v>382</v>
      </c>
      <c r="K27" s="41" t="s">
        <v>294</v>
      </c>
    </row>
    <row r="28" spans="1:11" ht="45" x14ac:dyDescent="0.25">
      <c r="A28" s="34"/>
      <c r="B28" s="53"/>
      <c r="C28" s="54"/>
      <c r="D28" s="21" t="s">
        <v>102</v>
      </c>
      <c r="E28" s="21" t="s">
        <v>59</v>
      </c>
      <c r="F28" s="21" t="s">
        <v>289</v>
      </c>
      <c r="G28" s="21" t="s">
        <v>344</v>
      </c>
      <c r="H28" s="25">
        <v>41290</v>
      </c>
      <c r="I28" s="64">
        <v>0</v>
      </c>
      <c r="J28" s="45" t="s">
        <v>382</v>
      </c>
      <c r="K28" s="41" t="s">
        <v>295</v>
      </c>
    </row>
    <row r="29" spans="1:11" ht="45" x14ac:dyDescent="0.25">
      <c r="A29" s="34"/>
      <c r="B29" s="53"/>
      <c r="C29" s="54"/>
      <c r="D29" s="21" t="s">
        <v>283</v>
      </c>
      <c r="E29" s="21" t="s">
        <v>284</v>
      </c>
      <c r="F29" s="21" t="s">
        <v>290</v>
      </c>
      <c r="G29" s="21" t="s">
        <v>341</v>
      </c>
      <c r="H29" s="25">
        <v>41218</v>
      </c>
      <c r="I29" s="64">
        <v>0</v>
      </c>
      <c r="J29" s="45" t="s">
        <v>382</v>
      </c>
      <c r="K29" s="41" t="s">
        <v>296</v>
      </c>
    </row>
    <row r="30" spans="1:11" ht="60" x14ac:dyDescent="0.25">
      <c r="D30" s="21" t="s">
        <v>347</v>
      </c>
      <c r="E30" s="21" t="s">
        <v>59</v>
      </c>
      <c r="F30" s="21" t="s">
        <v>345</v>
      </c>
      <c r="G30" s="21" t="s">
        <v>363</v>
      </c>
      <c r="H30" s="25">
        <v>41270</v>
      </c>
      <c r="I30" s="64">
        <v>711000</v>
      </c>
      <c r="J30" s="45" t="s">
        <v>383</v>
      </c>
      <c r="K30" s="41" t="s">
        <v>346</v>
      </c>
    </row>
    <row r="31" spans="1:11" ht="45" x14ac:dyDescent="0.25">
      <c r="D31" s="21" t="s">
        <v>347</v>
      </c>
      <c r="E31" s="21" t="s">
        <v>59</v>
      </c>
      <c r="F31" s="21" t="s">
        <v>348</v>
      </c>
      <c r="G31" s="21" t="s">
        <v>359</v>
      </c>
      <c r="H31" s="25">
        <v>40963</v>
      </c>
      <c r="I31" s="64">
        <v>717016</v>
      </c>
      <c r="J31" s="45" t="s">
        <v>384</v>
      </c>
      <c r="K31" s="61" t="s">
        <v>349</v>
      </c>
    </row>
    <row r="32" spans="1:11" ht="30" x14ac:dyDescent="0.25">
      <c r="D32" s="21" t="s">
        <v>318</v>
      </c>
      <c r="E32" s="21" t="s">
        <v>59</v>
      </c>
      <c r="F32" s="21" t="s">
        <v>319</v>
      </c>
      <c r="G32" s="21" t="s">
        <v>356</v>
      </c>
      <c r="H32" s="25">
        <v>41557</v>
      </c>
      <c r="I32" s="64">
        <v>800000</v>
      </c>
      <c r="J32" s="45" t="s">
        <v>385</v>
      </c>
      <c r="K32" s="41" t="s">
        <v>317</v>
      </c>
    </row>
  </sheetData>
  <mergeCells count="1">
    <mergeCell ref="B1:J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7.5703125" customWidth="1"/>
    <col min="2" max="2" width="9.28515625" bestFit="1" customWidth="1"/>
    <col min="3" max="3" width="11.140625" customWidth="1"/>
    <col min="4" max="5" width="16.85546875" customWidth="1"/>
    <col min="6" max="6" width="43.7109375" customWidth="1"/>
    <col min="7" max="7" width="21" customWidth="1"/>
    <col min="8" max="8" width="16.85546875" customWidth="1"/>
    <col min="9" max="9" width="24.42578125" customWidth="1"/>
    <col min="10" max="10" width="54.140625" customWidth="1"/>
    <col min="11" max="11" width="37.28515625" hidden="1" customWidth="1"/>
  </cols>
  <sheetData>
    <row r="1" spans="1:11" s="1" customFormat="1" ht="45.75" x14ac:dyDescent="0.25">
      <c r="A1" s="40" t="s">
        <v>0</v>
      </c>
      <c r="B1" s="66" t="s">
        <v>1</v>
      </c>
      <c r="C1" s="67"/>
      <c r="D1" s="67"/>
      <c r="E1" s="67"/>
      <c r="F1" s="67"/>
      <c r="G1" s="67"/>
      <c r="H1" s="67"/>
      <c r="I1" s="67"/>
      <c r="J1" s="68"/>
      <c r="K1" s="34"/>
    </row>
    <row r="2" spans="1:11" s="1" customFormat="1" ht="60" x14ac:dyDescent="0.25">
      <c r="A2" s="40" t="s">
        <v>2</v>
      </c>
      <c r="B2" s="43" t="s">
        <v>3</v>
      </c>
      <c r="C2" s="32" t="s">
        <v>4</v>
      </c>
      <c r="D2" s="32" t="s">
        <v>5</v>
      </c>
      <c r="E2" s="32" t="s">
        <v>6</v>
      </c>
      <c r="F2" s="32" t="s">
        <v>7</v>
      </c>
      <c r="G2" s="33" t="s">
        <v>8</v>
      </c>
      <c r="H2" s="33" t="s">
        <v>9</v>
      </c>
      <c r="I2" s="36" t="s">
        <v>10</v>
      </c>
      <c r="J2" s="44" t="s">
        <v>11</v>
      </c>
      <c r="K2" s="39" t="s">
        <v>270</v>
      </c>
    </row>
    <row r="4" spans="1:11" s="1" customFormat="1" ht="30" x14ac:dyDescent="0.25">
      <c r="A4" s="34"/>
      <c r="B4" s="71">
        <v>2</v>
      </c>
      <c r="C4" s="74" t="s">
        <v>13</v>
      </c>
      <c r="D4" s="21" t="s">
        <v>95</v>
      </c>
      <c r="E4" s="35" t="s">
        <v>86</v>
      </c>
      <c r="F4" s="21" t="s">
        <v>15</v>
      </c>
      <c r="G4" s="21" t="s">
        <v>219</v>
      </c>
      <c r="H4" s="25">
        <v>41985</v>
      </c>
      <c r="I4" s="37">
        <v>1600000</v>
      </c>
      <c r="J4" s="45" t="s">
        <v>386</v>
      </c>
      <c r="K4" s="41" t="s">
        <v>171</v>
      </c>
    </row>
    <row r="5" spans="1:11" s="1" customFormat="1" ht="45" x14ac:dyDescent="0.25">
      <c r="A5" s="34"/>
      <c r="B5" s="72"/>
      <c r="C5" s="75"/>
      <c r="D5" s="21" t="s">
        <v>96</v>
      </c>
      <c r="E5" s="35" t="s">
        <v>87</v>
      </c>
      <c r="F5" s="21" t="s">
        <v>16</v>
      </c>
      <c r="G5" s="30" t="s">
        <v>274</v>
      </c>
      <c r="H5" s="31">
        <v>41927</v>
      </c>
      <c r="I5" s="37">
        <v>837320</v>
      </c>
      <c r="J5" s="45" t="s">
        <v>387</v>
      </c>
      <c r="K5" s="41" t="s">
        <v>172</v>
      </c>
    </row>
    <row r="6" spans="1:11" s="1" customFormat="1" ht="60" x14ac:dyDescent="0.25">
      <c r="A6" s="34"/>
      <c r="B6" s="72"/>
      <c r="C6" s="75"/>
      <c r="D6" s="21" t="s">
        <v>97</v>
      </c>
      <c r="E6" s="35" t="s">
        <v>59</v>
      </c>
      <c r="F6" s="21" t="s">
        <v>53</v>
      </c>
      <c r="G6" s="21" t="s">
        <v>215</v>
      </c>
      <c r="H6" s="25">
        <v>41821</v>
      </c>
      <c r="I6" s="37">
        <v>1272835</v>
      </c>
      <c r="J6" s="45" t="s">
        <v>388</v>
      </c>
      <c r="K6" s="41" t="s">
        <v>173</v>
      </c>
    </row>
    <row r="7" spans="1:11" s="1" customFormat="1" ht="30" x14ac:dyDescent="0.25">
      <c r="A7" s="34"/>
      <c r="B7" s="72"/>
      <c r="C7" s="75"/>
      <c r="D7" s="21" t="s">
        <v>69</v>
      </c>
      <c r="E7" s="35" t="s">
        <v>59</v>
      </c>
      <c r="F7" s="21" t="s">
        <v>41</v>
      </c>
      <c r="G7" s="21" t="s">
        <v>220</v>
      </c>
      <c r="H7" s="25">
        <v>41953</v>
      </c>
      <c r="I7" s="37">
        <v>700000</v>
      </c>
      <c r="J7" s="45" t="s">
        <v>376</v>
      </c>
      <c r="K7" s="41" t="s">
        <v>174</v>
      </c>
    </row>
    <row r="8" spans="1:11" s="1" customFormat="1" ht="30" x14ac:dyDescent="0.25">
      <c r="A8" s="34"/>
      <c r="B8" s="72"/>
      <c r="C8" s="75"/>
      <c r="D8" s="21" t="s">
        <v>98</v>
      </c>
      <c r="E8" s="35" t="s">
        <v>46</v>
      </c>
      <c r="F8" s="21" t="s">
        <v>17</v>
      </c>
      <c r="G8" s="30" t="s">
        <v>276</v>
      </c>
      <c r="H8" s="31">
        <v>41725</v>
      </c>
      <c r="I8" s="37">
        <v>710592</v>
      </c>
      <c r="J8" s="45" t="s">
        <v>389</v>
      </c>
      <c r="K8" s="41" t="s">
        <v>175</v>
      </c>
    </row>
    <row r="9" spans="1:11" s="1" customFormat="1" ht="45" x14ac:dyDescent="0.25">
      <c r="A9" s="34"/>
      <c r="B9" s="72"/>
      <c r="C9" s="75"/>
      <c r="D9" s="21" t="s">
        <v>99</v>
      </c>
      <c r="E9" s="35" t="s">
        <v>59</v>
      </c>
      <c r="F9" s="21" t="s">
        <v>18</v>
      </c>
      <c r="G9" s="21" t="s">
        <v>222</v>
      </c>
      <c r="H9" s="25">
        <v>41885</v>
      </c>
      <c r="I9" s="37">
        <v>500000</v>
      </c>
      <c r="J9" s="45" t="s">
        <v>371</v>
      </c>
      <c r="K9" s="41" t="s">
        <v>176</v>
      </c>
    </row>
    <row r="10" spans="1:11" s="1" customFormat="1" ht="45" x14ac:dyDescent="0.25">
      <c r="A10" s="34"/>
      <c r="B10" s="72"/>
      <c r="C10" s="75"/>
      <c r="D10" s="21" t="s">
        <v>71</v>
      </c>
      <c r="E10" s="35" t="s">
        <v>88</v>
      </c>
      <c r="F10" s="21" t="s">
        <v>19</v>
      </c>
      <c r="G10" s="30" t="s">
        <v>277</v>
      </c>
      <c r="H10" s="31">
        <v>41880</v>
      </c>
      <c r="I10" s="37">
        <v>244820</v>
      </c>
      <c r="J10" s="45" t="s">
        <v>390</v>
      </c>
      <c r="K10" s="41" t="s">
        <v>177</v>
      </c>
    </row>
    <row r="11" spans="1:11" s="1" customFormat="1" ht="45" x14ac:dyDescent="0.25">
      <c r="A11" s="34"/>
      <c r="B11" s="72"/>
      <c r="C11" s="75"/>
      <c r="D11" s="21" t="s">
        <v>71</v>
      </c>
      <c r="E11" s="35" t="s">
        <v>89</v>
      </c>
      <c r="F11" s="21" t="s">
        <v>20</v>
      </c>
      <c r="G11" s="30" t="s">
        <v>278</v>
      </c>
      <c r="H11" s="31">
        <v>41981</v>
      </c>
      <c r="I11" s="37">
        <v>600000</v>
      </c>
      <c r="J11" s="45" t="s">
        <v>367</v>
      </c>
      <c r="K11" s="41" t="s">
        <v>178</v>
      </c>
    </row>
    <row r="12" spans="1:11" s="1" customFormat="1" ht="45" x14ac:dyDescent="0.25">
      <c r="A12" s="34"/>
      <c r="B12" s="72"/>
      <c r="C12" s="75"/>
      <c r="D12" s="21" t="s">
        <v>100</v>
      </c>
      <c r="E12" s="35" t="s">
        <v>90</v>
      </c>
      <c r="F12" s="21" t="s">
        <v>21</v>
      </c>
      <c r="G12" s="30" t="s">
        <v>277</v>
      </c>
      <c r="H12" s="31">
        <v>41962</v>
      </c>
      <c r="I12" s="37">
        <v>566385</v>
      </c>
      <c r="J12" s="45" t="s">
        <v>391</v>
      </c>
      <c r="K12" s="41" t="s">
        <v>179</v>
      </c>
    </row>
    <row r="13" spans="1:11" s="1" customFormat="1" ht="60" x14ac:dyDescent="0.25">
      <c r="A13" s="34"/>
      <c r="B13" s="72"/>
      <c r="C13" s="75"/>
      <c r="D13" s="21" t="s">
        <v>101</v>
      </c>
      <c r="E13" s="35" t="s">
        <v>59</v>
      </c>
      <c r="F13" s="21" t="s">
        <v>22</v>
      </c>
      <c r="G13" s="28" t="s">
        <v>227</v>
      </c>
      <c r="H13" s="29">
        <v>41942</v>
      </c>
      <c r="I13" s="37">
        <v>682000</v>
      </c>
      <c r="J13" s="45" t="s">
        <v>392</v>
      </c>
      <c r="K13" s="41" t="s">
        <v>180</v>
      </c>
    </row>
    <row r="14" spans="1:11" s="1" customFormat="1" ht="75" x14ac:dyDescent="0.25">
      <c r="A14" s="34"/>
      <c r="B14" s="72"/>
      <c r="C14" s="75"/>
      <c r="D14" s="21" t="s">
        <v>80</v>
      </c>
      <c r="E14" s="35" t="s">
        <v>59</v>
      </c>
      <c r="F14" s="21" t="s">
        <v>54</v>
      </c>
      <c r="G14" s="21" t="s">
        <v>217</v>
      </c>
      <c r="H14" s="25">
        <v>41953</v>
      </c>
      <c r="I14" s="37">
        <v>700000</v>
      </c>
      <c r="J14" s="45" t="s">
        <v>376</v>
      </c>
      <c r="K14" s="41" t="s">
        <v>181</v>
      </c>
    </row>
    <row r="15" spans="1:11" s="1" customFormat="1" ht="30" x14ac:dyDescent="0.25">
      <c r="A15" s="34"/>
      <c r="B15" s="72"/>
      <c r="C15" s="75"/>
      <c r="D15" s="21" t="s">
        <v>102</v>
      </c>
      <c r="E15" s="35" t="s">
        <v>91</v>
      </c>
      <c r="F15" s="21" t="s">
        <v>23</v>
      </c>
      <c r="G15" s="21" t="s">
        <v>221</v>
      </c>
      <c r="H15" s="25">
        <v>41927</v>
      </c>
      <c r="I15" s="37">
        <v>84000</v>
      </c>
      <c r="J15" s="45" t="s">
        <v>393</v>
      </c>
      <c r="K15" s="41" t="s">
        <v>182</v>
      </c>
    </row>
    <row r="16" spans="1:11" s="1" customFormat="1" ht="45" x14ac:dyDescent="0.25">
      <c r="A16" s="34"/>
      <c r="B16" s="72"/>
      <c r="C16" s="75"/>
      <c r="D16" s="21" t="s">
        <v>102</v>
      </c>
      <c r="E16" s="35" t="s">
        <v>92</v>
      </c>
      <c r="F16" s="21" t="s">
        <v>24</v>
      </c>
      <c r="G16" s="21" t="s">
        <v>216</v>
      </c>
      <c r="H16" s="25">
        <v>41985</v>
      </c>
      <c r="I16" s="37">
        <v>3750000</v>
      </c>
      <c r="J16" s="45" t="s">
        <v>394</v>
      </c>
      <c r="K16" s="41" t="s">
        <v>183</v>
      </c>
    </row>
    <row r="17" spans="1:11" s="1" customFormat="1" ht="30" x14ac:dyDescent="0.25">
      <c r="A17" s="34"/>
      <c r="B17" s="72"/>
      <c r="C17" s="75"/>
      <c r="D17" s="21" t="s">
        <v>103</v>
      </c>
      <c r="E17" s="35" t="s">
        <v>93</v>
      </c>
      <c r="F17" s="21" t="s">
        <v>55</v>
      </c>
      <c r="G17" s="21" t="s">
        <v>223</v>
      </c>
      <c r="H17" s="25">
        <v>42068</v>
      </c>
      <c r="I17" s="37">
        <v>6065000</v>
      </c>
      <c r="J17" s="45" t="s">
        <v>395</v>
      </c>
      <c r="K17" s="41" t="s">
        <v>184</v>
      </c>
    </row>
    <row r="18" spans="1:11" s="1" customFormat="1" ht="30" x14ac:dyDescent="0.25">
      <c r="A18" s="34"/>
      <c r="B18" s="73"/>
      <c r="C18" s="76"/>
      <c r="D18" s="21" t="s">
        <v>72</v>
      </c>
      <c r="E18" s="35" t="s">
        <v>94</v>
      </c>
      <c r="F18" s="21" t="s">
        <v>25</v>
      </c>
      <c r="G18" s="21" t="s">
        <v>218</v>
      </c>
      <c r="H18" s="25">
        <v>41946</v>
      </c>
      <c r="I18" s="37">
        <v>163500</v>
      </c>
      <c r="J18" s="45" t="s">
        <v>396</v>
      </c>
      <c r="K18" s="41" t="s">
        <v>185</v>
      </c>
    </row>
    <row r="19" spans="1:11" ht="30" x14ac:dyDescent="0.25">
      <c r="B19" s="59"/>
      <c r="C19" s="56"/>
      <c r="D19" s="21" t="s">
        <v>84</v>
      </c>
      <c r="E19" s="21" t="s">
        <v>59</v>
      </c>
      <c r="F19" s="21" t="s">
        <v>58</v>
      </c>
      <c r="G19" s="21" t="s">
        <v>208</v>
      </c>
      <c r="H19" s="25">
        <v>41789</v>
      </c>
      <c r="I19" s="37">
        <v>1780000</v>
      </c>
      <c r="J19" s="45" t="s">
        <v>397</v>
      </c>
      <c r="K19" s="41" t="s">
        <v>266</v>
      </c>
    </row>
    <row r="20" spans="1:11" ht="75" x14ac:dyDescent="0.25">
      <c r="B20" s="59"/>
      <c r="C20" s="56"/>
      <c r="D20" s="21" t="s">
        <v>80</v>
      </c>
      <c r="E20" s="21" t="s">
        <v>59</v>
      </c>
      <c r="F20" s="21" t="s">
        <v>39</v>
      </c>
      <c r="G20" s="21" t="s">
        <v>202</v>
      </c>
      <c r="H20" s="25">
        <v>41795</v>
      </c>
      <c r="I20" s="37">
        <v>1516000</v>
      </c>
      <c r="J20" s="45" t="s">
        <v>398</v>
      </c>
      <c r="K20" s="41" t="s">
        <v>258</v>
      </c>
    </row>
    <row r="21" spans="1:11" ht="45" x14ac:dyDescent="0.25">
      <c r="B21" s="59"/>
      <c r="C21" s="56"/>
      <c r="D21" s="21" t="s">
        <v>70</v>
      </c>
      <c r="E21" s="21" t="s">
        <v>59</v>
      </c>
      <c r="F21" s="21" t="s">
        <v>30</v>
      </c>
      <c r="G21" s="21" t="s">
        <v>205</v>
      </c>
      <c r="H21" s="25">
        <v>41794</v>
      </c>
      <c r="I21" s="37">
        <v>987000</v>
      </c>
      <c r="J21" s="45" t="s">
        <v>399</v>
      </c>
      <c r="K21" s="41" t="s">
        <v>247</v>
      </c>
    </row>
    <row r="22" spans="1:11" ht="60" x14ac:dyDescent="0.25">
      <c r="B22" s="59"/>
      <c r="C22" s="56"/>
      <c r="D22" s="21" t="s">
        <v>79</v>
      </c>
      <c r="E22" s="21" t="s">
        <v>60</v>
      </c>
      <c r="F22" s="21" t="s">
        <v>50</v>
      </c>
      <c r="G22" s="21" t="s">
        <v>191</v>
      </c>
      <c r="H22" s="25">
        <v>41834</v>
      </c>
      <c r="I22" s="37">
        <v>1440000</v>
      </c>
      <c r="J22" s="45" t="s">
        <v>400</v>
      </c>
      <c r="K22" s="41" t="s">
        <v>257</v>
      </c>
    </row>
    <row r="23" spans="1:11" ht="45" x14ac:dyDescent="0.25">
      <c r="B23" s="59"/>
      <c r="C23" s="56"/>
      <c r="D23" s="21" t="s">
        <v>73</v>
      </c>
      <c r="E23" s="21" t="s">
        <v>59</v>
      </c>
      <c r="F23" s="21" t="s">
        <v>43</v>
      </c>
      <c r="G23" s="21" t="s">
        <v>207</v>
      </c>
      <c r="H23" s="25">
        <v>41879</v>
      </c>
      <c r="I23" s="37">
        <v>3000000</v>
      </c>
      <c r="J23" s="45" t="s">
        <v>401</v>
      </c>
      <c r="K23" s="41" t="s">
        <v>264</v>
      </c>
    </row>
    <row r="24" spans="1:11" ht="75" x14ac:dyDescent="0.25">
      <c r="B24" s="59"/>
      <c r="C24" s="56"/>
      <c r="D24" s="21" t="s">
        <v>73</v>
      </c>
      <c r="E24" s="21" t="s">
        <v>59</v>
      </c>
      <c r="F24" s="21" t="s">
        <v>42</v>
      </c>
      <c r="G24" s="21" t="s">
        <v>211</v>
      </c>
      <c r="H24" s="25">
        <v>41681</v>
      </c>
      <c r="I24" s="37">
        <v>956644</v>
      </c>
      <c r="J24" s="45" t="s">
        <v>402</v>
      </c>
      <c r="K24" s="41" t="s">
        <v>263</v>
      </c>
    </row>
    <row r="25" spans="1:11" ht="45" x14ac:dyDescent="0.25">
      <c r="B25" s="59"/>
      <c r="C25" s="56"/>
      <c r="D25" s="21" t="s">
        <v>82</v>
      </c>
      <c r="E25" s="21" t="s">
        <v>62</v>
      </c>
      <c r="F25" s="21" t="s">
        <v>51</v>
      </c>
      <c r="G25" s="21" t="s">
        <v>210</v>
      </c>
      <c r="H25" s="25">
        <v>41629</v>
      </c>
      <c r="I25" s="37">
        <v>672000</v>
      </c>
      <c r="J25" s="45" t="s">
        <v>403</v>
      </c>
      <c r="K25" s="41" t="s">
        <v>260</v>
      </c>
    </row>
    <row r="26" spans="1:11" ht="30" x14ac:dyDescent="0.25">
      <c r="B26" s="58">
        <v>3</v>
      </c>
      <c r="C26" s="55" t="s">
        <v>14</v>
      </c>
      <c r="D26" s="21" t="s">
        <v>64</v>
      </c>
      <c r="E26" s="21" t="s">
        <v>59</v>
      </c>
      <c r="F26" s="21" t="s">
        <v>26</v>
      </c>
      <c r="G26" s="21" t="s">
        <v>203</v>
      </c>
      <c r="H26" s="25">
        <v>41416</v>
      </c>
      <c r="I26" s="37">
        <v>0</v>
      </c>
      <c r="J26" s="45" t="s">
        <v>382</v>
      </c>
      <c r="K26" s="41" t="s">
        <v>241</v>
      </c>
    </row>
    <row r="27" spans="1:11" ht="30" x14ac:dyDescent="0.25">
      <c r="B27" s="59"/>
      <c r="C27" s="56"/>
      <c r="D27" s="21" t="s">
        <v>65</v>
      </c>
      <c r="E27" s="21" t="s">
        <v>59</v>
      </c>
      <c r="F27" s="21" t="s">
        <v>56</v>
      </c>
      <c r="G27" s="21" t="s">
        <v>196</v>
      </c>
      <c r="H27" s="25">
        <v>41458</v>
      </c>
      <c r="I27" s="37">
        <v>1500000</v>
      </c>
      <c r="J27" s="45" t="s">
        <v>404</v>
      </c>
      <c r="K27" s="41" t="s">
        <v>242</v>
      </c>
    </row>
    <row r="28" spans="1:11" ht="45" x14ac:dyDescent="0.25">
      <c r="B28" s="59"/>
      <c r="C28" s="56"/>
      <c r="D28" s="21" t="s">
        <v>66</v>
      </c>
      <c r="E28" s="21" t="s">
        <v>59</v>
      </c>
      <c r="F28" s="21" t="s">
        <v>27</v>
      </c>
      <c r="G28" s="21" t="s">
        <v>195</v>
      </c>
      <c r="H28" s="25">
        <v>41402</v>
      </c>
      <c r="I28" s="37">
        <v>886792</v>
      </c>
      <c r="J28" s="45" t="s">
        <v>405</v>
      </c>
      <c r="K28" s="41" t="s">
        <v>243</v>
      </c>
    </row>
    <row r="29" spans="1:11" ht="45" x14ac:dyDescent="0.25">
      <c r="B29" s="59"/>
      <c r="C29" s="56"/>
      <c r="D29" s="21" t="s">
        <v>67</v>
      </c>
      <c r="E29" s="21" t="s">
        <v>59</v>
      </c>
      <c r="F29" s="21" t="s">
        <v>28</v>
      </c>
      <c r="G29" s="21" t="s">
        <v>201</v>
      </c>
      <c r="H29" s="25">
        <v>41390</v>
      </c>
      <c r="I29" s="37">
        <v>200000</v>
      </c>
      <c r="J29" s="45" t="s">
        <v>406</v>
      </c>
      <c r="K29" s="41" t="s">
        <v>244</v>
      </c>
    </row>
    <row r="30" spans="1:11" ht="60" x14ac:dyDescent="0.25">
      <c r="B30" s="59"/>
      <c r="C30" s="56"/>
      <c r="D30" s="21" t="s">
        <v>68</v>
      </c>
      <c r="E30" s="21" t="s">
        <v>59</v>
      </c>
      <c r="F30" s="21" t="s">
        <v>29</v>
      </c>
      <c r="G30" s="21" t="s">
        <v>190</v>
      </c>
      <c r="H30" s="25">
        <v>41502</v>
      </c>
      <c r="I30" s="37">
        <v>0</v>
      </c>
      <c r="J30" s="45" t="s">
        <v>382</v>
      </c>
      <c r="K30" s="41" t="s">
        <v>245</v>
      </c>
    </row>
    <row r="31" spans="1:11" ht="60" x14ac:dyDescent="0.25">
      <c r="B31" s="59"/>
      <c r="C31" s="56"/>
      <c r="D31" s="21" t="s">
        <v>69</v>
      </c>
      <c r="E31" s="21" t="s">
        <v>59</v>
      </c>
      <c r="F31" s="21" t="s">
        <v>48</v>
      </c>
      <c r="G31" s="21" t="s">
        <v>188</v>
      </c>
      <c r="H31" s="25">
        <v>41520</v>
      </c>
      <c r="I31" s="37">
        <v>0</v>
      </c>
      <c r="J31" s="45" t="s">
        <v>382</v>
      </c>
      <c r="K31" s="41" t="s">
        <v>246</v>
      </c>
    </row>
    <row r="32" spans="1:11" ht="75" x14ac:dyDescent="0.25">
      <c r="B32" s="59"/>
      <c r="C32" s="56"/>
      <c r="D32" s="21" t="s">
        <v>71</v>
      </c>
      <c r="E32" s="21" t="s">
        <v>47</v>
      </c>
      <c r="F32" s="21" t="s">
        <v>31</v>
      </c>
      <c r="G32" s="21" t="s">
        <v>214</v>
      </c>
      <c r="H32" s="25">
        <v>41538</v>
      </c>
      <c r="I32" s="37">
        <v>1869000</v>
      </c>
      <c r="J32" s="45" t="s">
        <v>407</v>
      </c>
      <c r="K32" s="41" t="s">
        <v>248</v>
      </c>
    </row>
    <row r="33" spans="2:11" ht="75" x14ac:dyDescent="0.25">
      <c r="B33" s="59"/>
      <c r="C33" s="56"/>
      <c r="D33" s="21" t="s">
        <v>72</v>
      </c>
      <c r="E33" s="21" t="s">
        <v>59</v>
      </c>
      <c r="F33" s="21" t="s">
        <v>32</v>
      </c>
      <c r="G33" s="21" t="s">
        <v>189</v>
      </c>
      <c r="H33" s="25">
        <v>41554</v>
      </c>
      <c r="I33" s="37"/>
      <c r="J33" s="45" t="s">
        <v>382</v>
      </c>
      <c r="K33" s="41" t="s">
        <v>249</v>
      </c>
    </row>
    <row r="34" spans="2:11" ht="45" x14ac:dyDescent="0.25">
      <c r="B34" s="59"/>
      <c r="C34" s="56"/>
      <c r="D34" s="21" t="s">
        <v>66</v>
      </c>
      <c r="E34" s="21" t="s">
        <v>59</v>
      </c>
      <c r="F34" s="21" t="s">
        <v>33</v>
      </c>
      <c r="G34" s="21" t="s">
        <v>197</v>
      </c>
      <c r="H34" s="25">
        <v>41450</v>
      </c>
      <c r="I34" s="37">
        <v>700000</v>
      </c>
      <c r="J34" s="45" t="s">
        <v>376</v>
      </c>
      <c r="K34" s="41" t="s">
        <v>250</v>
      </c>
    </row>
    <row r="35" spans="2:11" ht="75" x14ac:dyDescent="0.25">
      <c r="B35" s="59"/>
      <c r="C35" s="56"/>
      <c r="D35" s="21" t="s">
        <v>73</v>
      </c>
      <c r="E35" s="21" t="s">
        <v>59</v>
      </c>
      <c r="F35" s="21" t="s">
        <v>49</v>
      </c>
      <c r="G35" s="21" t="s">
        <v>200</v>
      </c>
      <c r="H35" s="25">
        <v>41486</v>
      </c>
      <c r="I35" s="37">
        <v>162301</v>
      </c>
      <c r="J35" s="45" t="s">
        <v>408</v>
      </c>
      <c r="K35" s="41" t="s">
        <v>251</v>
      </c>
    </row>
    <row r="36" spans="2:11" ht="45" x14ac:dyDescent="0.25">
      <c r="B36" s="59"/>
      <c r="C36" s="56"/>
      <c r="D36" s="21" t="s">
        <v>74</v>
      </c>
      <c r="E36" s="21" t="s">
        <v>59</v>
      </c>
      <c r="F36" s="21" t="s">
        <v>34</v>
      </c>
      <c r="G36" s="21" t="s">
        <v>193</v>
      </c>
      <c r="H36" s="25">
        <v>41632</v>
      </c>
      <c r="I36" s="37">
        <v>0</v>
      </c>
      <c r="J36" s="45" t="s">
        <v>382</v>
      </c>
      <c r="K36" s="41" t="s">
        <v>252</v>
      </c>
    </row>
    <row r="37" spans="2:11" ht="30" x14ac:dyDescent="0.25">
      <c r="B37" s="59"/>
      <c r="C37" s="56"/>
      <c r="D37" s="21" t="s">
        <v>75</v>
      </c>
      <c r="E37" s="21" t="s">
        <v>59</v>
      </c>
      <c r="F37" s="21" t="s">
        <v>35</v>
      </c>
      <c r="G37" s="21" t="s">
        <v>198</v>
      </c>
      <c r="H37" s="25">
        <v>41527</v>
      </c>
      <c r="I37" s="37">
        <v>0</v>
      </c>
      <c r="J37" s="45" t="s">
        <v>382</v>
      </c>
      <c r="K37" s="41" t="s">
        <v>253</v>
      </c>
    </row>
    <row r="38" spans="2:11" ht="30" x14ac:dyDescent="0.25">
      <c r="B38" s="59"/>
      <c r="C38" s="56"/>
      <c r="D38" s="21" t="s">
        <v>76</v>
      </c>
      <c r="E38" s="21" t="s">
        <v>59</v>
      </c>
      <c r="F38" s="21" t="s">
        <v>36</v>
      </c>
      <c r="G38" s="21" t="s">
        <v>187</v>
      </c>
      <c r="H38" s="25">
        <v>41522</v>
      </c>
      <c r="I38" s="37">
        <v>0</v>
      </c>
      <c r="J38" s="45" t="s">
        <v>382</v>
      </c>
      <c r="K38" s="41" t="s">
        <v>254</v>
      </c>
    </row>
    <row r="39" spans="2:11" ht="45" x14ac:dyDescent="0.25">
      <c r="B39" s="59"/>
      <c r="C39" s="56"/>
      <c r="D39" s="21" t="s">
        <v>77</v>
      </c>
      <c r="E39" s="21" t="s">
        <v>59</v>
      </c>
      <c r="F39" s="21" t="s">
        <v>37</v>
      </c>
      <c r="G39" s="21" t="s">
        <v>194</v>
      </c>
      <c r="H39" s="25">
        <v>41527</v>
      </c>
      <c r="I39" s="37">
        <v>0</v>
      </c>
      <c r="J39" s="45" t="s">
        <v>382</v>
      </c>
      <c r="K39" s="41" t="s">
        <v>255</v>
      </c>
    </row>
    <row r="40" spans="2:11" ht="45" x14ac:dyDescent="0.25">
      <c r="B40" s="59"/>
      <c r="C40" s="56"/>
      <c r="D40" s="21" t="s">
        <v>78</v>
      </c>
      <c r="E40" s="21" t="s">
        <v>59</v>
      </c>
      <c r="F40" s="21" t="s">
        <v>38</v>
      </c>
      <c r="G40" s="21" t="s">
        <v>199</v>
      </c>
      <c r="H40" s="25">
        <v>41486</v>
      </c>
      <c r="I40" s="37">
        <v>0</v>
      </c>
      <c r="J40" s="45" t="s">
        <v>382</v>
      </c>
      <c r="K40" s="41" t="s">
        <v>256</v>
      </c>
    </row>
    <row r="41" spans="2:11" ht="60" x14ac:dyDescent="0.25">
      <c r="B41" s="59"/>
      <c r="C41" s="56"/>
      <c r="D41" s="21" t="s">
        <v>81</v>
      </c>
      <c r="E41" s="21" t="s">
        <v>61</v>
      </c>
      <c r="F41" s="21" t="s">
        <v>40</v>
      </c>
      <c r="G41" s="21" t="s">
        <v>204</v>
      </c>
      <c r="H41" s="25">
        <v>41613</v>
      </c>
      <c r="I41" s="37">
        <v>0</v>
      </c>
      <c r="J41" s="45" t="s">
        <v>382</v>
      </c>
      <c r="K41" s="41" t="s">
        <v>259</v>
      </c>
    </row>
    <row r="42" spans="2:11" ht="60" x14ac:dyDescent="0.25">
      <c r="B42" s="59"/>
      <c r="C42" s="56"/>
      <c r="D42" s="21" t="s">
        <v>83</v>
      </c>
      <c r="E42" s="21" t="s">
        <v>59</v>
      </c>
      <c r="F42" s="21" t="s">
        <v>57</v>
      </c>
      <c r="G42" s="21" t="s">
        <v>192</v>
      </c>
      <c r="H42" s="25">
        <v>41656</v>
      </c>
      <c r="I42" s="37">
        <v>0</v>
      </c>
      <c r="J42" s="45" t="s">
        <v>382</v>
      </c>
      <c r="K42" s="41" t="s">
        <v>261</v>
      </c>
    </row>
    <row r="43" spans="2:11" ht="60" x14ac:dyDescent="0.25">
      <c r="B43" s="59"/>
      <c r="C43" s="56"/>
      <c r="D43" s="21" t="s">
        <v>68</v>
      </c>
      <c r="E43" s="21" t="s">
        <v>59</v>
      </c>
      <c r="F43" s="21" t="s">
        <v>41</v>
      </c>
      <c r="G43" s="21" t="s">
        <v>209</v>
      </c>
      <c r="H43" s="25">
        <v>41579</v>
      </c>
      <c r="I43" s="37">
        <v>0</v>
      </c>
      <c r="J43" s="45" t="s">
        <v>382</v>
      </c>
      <c r="K43" s="41" t="s">
        <v>262</v>
      </c>
    </row>
    <row r="44" spans="2:11" ht="30" x14ac:dyDescent="0.25">
      <c r="B44" s="59"/>
      <c r="C44" s="56"/>
      <c r="D44" s="21" t="s">
        <v>84</v>
      </c>
      <c r="E44" s="21" t="s">
        <v>59</v>
      </c>
      <c r="F44" s="21" t="s">
        <v>44</v>
      </c>
      <c r="G44" s="21" t="s">
        <v>206</v>
      </c>
      <c r="H44" s="25">
        <v>41490</v>
      </c>
      <c r="I44" s="37">
        <v>0</v>
      </c>
      <c r="J44" s="45" t="s">
        <v>382</v>
      </c>
      <c r="K44" s="41" t="s">
        <v>265</v>
      </c>
    </row>
    <row r="45" spans="2:11" ht="30" x14ac:dyDescent="0.25">
      <c r="B45" s="59"/>
      <c r="C45" s="56"/>
      <c r="D45" s="21" t="s">
        <v>72</v>
      </c>
      <c r="E45" s="21" t="s">
        <v>63</v>
      </c>
      <c r="F45" s="21" t="s">
        <v>45</v>
      </c>
      <c r="G45" s="21" t="s">
        <v>213</v>
      </c>
      <c r="H45" s="25">
        <v>41592</v>
      </c>
      <c r="I45" s="37">
        <v>0</v>
      </c>
      <c r="J45" s="45" t="s">
        <v>382</v>
      </c>
      <c r="K45" s="41" t="s">
        <v>267</v>
      </c>
    </row>
    <row r="46" spans="2:11" ht="45" x14ac:dyDescent="0.25">
      <c r="B46" s="59"/>
      <c r="C46" s="56"/>
      <c r="D46" s="21" t="s">
        <v>85</v>
      </c>
      <c r="E46" s="21" t="s">
        <v>59</v>
      </c>
      <c r="F46" s="21" t="s">
        <v>52</v>
      </c>
      <c r="G46" s="21" t="s">
        <v>186</v>
      </c>
      <c r="H46" s="25">
        <v>41646</v>
      </c>
      <c r="I46" s="37">
        <v>0</v>
      </c>
      <c r="J46" s="45" t="s">
        <v>382</v>
      </c>
      <c r="K46" s="41" t="s">
        <v>268</v>
      </c>
    </row>
    <row r="47" spans="2:11" ht="45" x14ac:dyDescent="0.25">
      <c r="B47" s="60"/>
      <c r="C47" s="57"/>
      <c r="D47" s="21" t="s">
        <v>69</v>
      </c>
      <c r="E47" s="21" t="s">
        <v>129</v>
      </c>
      <c r="F47" s="21" t="s">
        <v>108</v>
      </c>
      <c r="G47" s="21" t="s">
        <v>212</v>
      </c>
      <c r="H47" s="25">
        <v>41764</v>
      </c>
      <c r="I47" s="37">
        <v>0</v>
      </c>
      <c r="J47" s="45" t="s">
        <v>382</v>
      </c>
      <c r="K47" s="41" t="s">
        <v>269</v>
      </c>
    </row>
    <row r="48" spans="2:11" ht="60" x14ac:dyDescent="0.25">
      <c r="B48" s="53"/>
      <c r="C48" s="54"/>
      <c r="D48" s="21" t="s">
        <v>280</v>
      </c>
      <c r="E48" s="21" t="s">
        <v>94</v>
      </c>
      <c r="F48" s="21" t="s">
        <v>285</v>
      </c>
      <c r="G48" s="21" t="s">
        <v>340</v>
      </c>
      <c r="H48" s="25">
        <v>41163</v>
      </c>
      <c r="I48" s="37">
        <v>283205</v>
      </c>
      <c r="J48" s="45" t="s">
        <v>409</v>
      </c>
      <c r="K48" s="41" t="s">
        <v>291</v>
      </c>
    </row>
    <row r="49" spans="2:11" ht="30" x14ac:dyDescent="0.25">
      <c r="B49" s="53"/>
      <c r="C49" s="54"/>
      <c r="D49" s="21" t="s">
        <v>281</v>
      </c>
      <c r="E49" s="21" t="s">
        <v>59</v>
      </c>
      <c r="F49" s="21" t="s">
        <v>286</v>
      </c>
      <c r="G49" s="21" t="s">
        <v>342</v>
      </c>
      <c r="H49" s="25">
        <v>41260</v>
      </c>
      <c r="I49" s="37">
        <v>600000</v>
      </c>
      <c r="J49" s="45" t="s">
        <v>367</v>
      </c>
      <c r="K49" s="41" t="s">
        <v>292</v>
      </c>
    </row>
    <row r="50" spans="2:11" ht="45" x14ac:dyDescent="0.25">
      <c r="B50" s="53"/>
      <c r="C50" s="54"/>
      <c r="D50" s="21" t="s">
        <v>64</v>
      </c>
      <c r="E50" s="21" t="s">
        <v>59</v>
      </c>
      <c r="F50" s="21" t="s">
        <v>287</v>
      </c>
      <c r="G50" s="21" t="s">
        <v>339</v>
      </c>
      <c r="H50" s="25">
        <v>40962</v>
      </c>
      <c r="I50" s="62">
        <v>0</v>
      </c>
      <c r="J50" s="63" t="s">
        <v>382</v>
      </c>
      <c r="K50" s="41" t="s">
        <v>293</v>
      </c>
    </row>
    <row r="51" spans="2:11" ht="60" x14ac:dyDescent="0.25">
      <c r="B51" s="53"/>
      <c r="C51" s="54"/>
      <c r="D51" s="21" t="s">
        <v>282</v>
      </c>
      <c r="E51" s="21" t="s">
        <v>59</v>
      </c>
      <c r="F51" s="21" t="s">
        <v>288</v>
      </c>
      <c r="G51" s="21" t="s">
        <v>343</v>
      </c>
      <c r="H51" s="25">
        <v>41277</v>
      </c>
      <c r="I51" s="62">
        <v>0</v>
      </c>
      <c r="J51" s="63" t="s">
        <v>382</v>
      </c>
      <c r="K51" s="41" t="s">
        <v>294</v>
      </c>
    </row>
    <row r="52" spans="2:11" ht="45" x14ac:dyDescent="0.25">
      <c r="B52" s="53"/>
      <c r="C52" s="54"/>
      <c r="D52" s="21" t="s">
        <v>102</v>
      </c>
      <c r="E52" s="21" t="s">
        <v>59</v>
      </c>
      <c r="F52" s="21" t="s">
        <v>289</v>
      </c>
      <c r="G52" s="21" t="s">
        <v>344</v>
      </c>
      <c r="H52" s="25">
        <v>41290</v>
      </c>
      <c r="I52" s="37">
        <v>1000000</v>
      </c>
      <c r="J52" s="45" t="s">
        <v>410</v>
      </c>
      <c r="K52" s="41" t="s">
        <v>295</v>
      </c>
    </row>
    <row r="53" spans="2:11" ht="45" x14ac:dyDescent="0.25">
      <c r="B53" s="52"/>
      <c r="C53" s="52"/>
      <c r="D53" s="21" t="s">
        <v>283</v>
      </c>
      <c r="E53" s="21" t="s">
        <v>284</v>
      </c>
      <c r="F53" s="21" t="s">
        <v>290</v>
      </c>
      <c r="G53" s="21" t="s">
        <v>341</v>
      </c>
      <c r="H53" s="25">
        <v>41218</v>
      </c>
      <c r="I53" s="62">
        <v>0</v>
      </c>
      <c r="J53" s="63" t="s">
        <v>382</v>
      </c>
      <c r="K53" s="41" t="s">
        <v>296</v>
      </c>
    </row>
    <row r="54" spans="2:11" ht="45" x14ac:dyDescent="0.25">
      <c r="B54" s="12"/>
      <c r="C54" s="12"/>
      <c r="D54" s="21" t="s">
        <v>298</v>
      </c>
      <c r="E54" s="21" t="s">
        <v>59</v>
      </c>
      <c r="F54" s="21" t="s">
        <v>297</v>
      </c>
      <c r="G54" s="21" t="s">
        <v>351</v>
      </c>
      <c r="H54" s="25" t="s">
        <v>299</v>
      </c>
      <c r="I54" s="37">
        <v>450000</v>
      </c>
      <c r="J54" s="45" t="s">
        <v>411</v>
      </c>
      <c r="K54" s="41" t="s">
        <v>300</v>
      </c>
    </row>
    <row r="55" spans="2:11" ht="45" x14ac:dyDescent="0.25">
      <c r="B55" s="12"/>
      <c r="C55" s="12"/>
      <c r="D55" s="21" t="s">
        <v>143</v>
      </c>
      <c r="E55" s="21" t="s">
        <v>303</v>
      </c>
      <c r="F55" s="21" t="s">
        <v>301</v>
      </c>
      <c r="G55" s="21" t="s">
        <v>350</v>
      </c>
      <c r="H55" s="25">
        <v>41318</v>
      </c>
      <c r="I55" s="37">
        <v>12280000</v>
      </c>
      <c r="J55" s="45" t="s">
        <v>412</v>
      </c>
      <c r="K55" s="41" t="s">
        <v>302</v>
      </c>
    </row>
    <row r="56" spans="2:11" ht="45" x14ac:dyDescent="0.25">
      <c r="B56" s="12"/>
      <c r="C56" s="12"/>
      <c r="D56" s="21" t="s">
        <v>305</v>
      </c>
      <c r="E56" s="21" t="s">
        <v>94</v>
      </c>
      <c r="F56" s="21" t="s">
        <v>304</v>
      </c>
      <c r="G56" s="21" t="s">
        <v>352</v>
      </c>
      <c r="H56" s="25">
        <v>40708</v>
      </c>
      <c r="I56" s="37">
        <v>216333</v>
      </c>
      <c r="J56" s="45" t="s">
        <v>413</v>
      </c>
      <c r="K56" s="41" t="s">
        <v>306</v>
      </c>
    </row>
    <row r="57" spans="2:11" ht="60" x14ac:dyDescent="0.25">
      <c r="B57" s="12"/>
      <c r="C57" s="12"/>
      <c r="D57" s="21" t="s">
        <v>103</v>
      </c>
      <c r="E57" s="21" t="s">
        <v>307</v>
      </c>
      <c r="F57" s="21" t="s">
        <v>308</v>
      </c>
      <c r="G57" s="21" t="s">
        <v>353</v>
      </c>
      <c r="H57" s="25">
        <v>40989</v>
      </c>
      <c r="I57" s="37">
        <v>300000</v>
      </c>
      <c r="J57" s="45" t="s">
        <v>414</v>
      </c>
      <c r="K57" s="41" t="s">
        <v>309</v>
      </c>
    </row>
    <row r="58" spans="2:11" ht="45" x14ac:dyDescent="0.25">
      <c r="B58" s="12"/>
      <c r="C58" s="12"/>
      <c r="D58" s="21" t="s">
        <v>103</v>
      </c>
      <c r="E58" s="21" t="s">
        <v>312</v>
      </c>
      <c r="F58" s="21" t="s">
        <v>311</v>
      </c>
      <c r="G58" s="21" t="s">
        <v>354</v>
      </c>
      <c r="H58" s="25">
        <v>40940</v>
      </c>
      <c r="I58" s="37">
        <v>100000</v>
      </c>
      <c r="J58" s="45" t="s">
        <v>415</v>
      </c>
      <c r="K58" s="41" t="s">
        <v>310</v>
      </c>
    </row>
    <row r="59" spans="2:11" ht="45" x14ac:dyDescent="0.25">
      <c r="B59" s="12"/>
      <c r="C59" s="12"/>
      <c r="D59" s="21" t="s">
        <v>316</v>
      </c>
      <c r="E59" s="21" t="s">
        <v>314</v>
      </c>
      <c r="F59" s="21" t="s">
        <v>313</v>
      </c>
      <c r="G59" s="21" t="s">
        <v>355</v>
      </c>
      <c r="H59" s="25">
        <v>40961</v>
      </c>
      <c r="I59" s="37">
        <v>5000000</v>
      </c>
      <c r="J59" s="45" t="s">
        <v>416</v>
      </c>
      <c r="K59" s="41" t="s">
        <v>315</v>
      </c>
    </row>
    <row r="60" spans="2:11" ht="30" x14ac:dyDescent="0.25">
      <c r="B60" s="12"/>
      <c r="C60" s="12"/>
      <c r="D60" s="21" t="s">
        <v>318</v>
      </c>
      <c r="E60" s="21" t="s">
        <v>59</v>
      </c>
      <c r="F60" s="21" t="s">
        <v>319</v>
      </c>
      <c r="G60" s="21" t="s">
        <v>356</v>
      </c>
      <c r="H60" s="25">
        <v>41557</v>
      </c>
      <c r="I60" s="37">
        <v>1949800</v>
      </c>
      <c r="J60" s="45" t="s">
        <v>417</v>
      </c>
      <c r="K60" s="41" t="s">
        <v>317</v>
      </c>
    </row>
  </sheetData>
  <mergeCells count="3">
    <mergeCell ref="B4:B18"/>
    <mergeCell ref="C4:C18"/>
    <mergeCell ref="B1:J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D1" workbookViewId="0">
      <selection activeCell="D2" sqref="D1:D1048576"/>
    </sheetView>
  </sheetViews>
  <sheetFormatPr defaultRowHeight="15" x14ac:dyDescent="0.25"/>
  <cols>
    <col min="1" max="1" width="9.28515625" bestFit="1" customWidth="1"/>
    <col min="2" max="2" width="11.140625" customWidth="1"/>
    <col min="3" max="3" width="18" customWidth="1"/>
    <col min="4" max="4" width="7.5703125" style="1" customWidth="1"/>
    <col min="5" max="5" width="16.85546875" customWidth="1"/>
    <col min="6" max="6" width="43.7109375" customWidth="1"/>
    <col min="7" max="7" width="21" customWidth="1"/>
    <col min="8" max="8" width="16.85546875" customWidth="1"/>
    <col min="9" max="9" width="24.42578125" customWidth="1"/>
    <col min="10" max="10" width="54.140625" customWidth="1"/>
    <col min="11" max="11" width="37.28515625" hidden="1" customWidth="1"/>
  </cols>
  <sheetData>
    <row r="1" spans="1:11" s="1" customFormat="1" ht="30.75" x14ac:dyDescent="0.25">
      <c r="A1" s="40" t="s">
        <v>0</v>
      </c>
      <c r="B1" s="66" t="s">
        <v>1</v>
      </c>
      <c r="C1" s="67"/>
      <c r="D1" s="67"/>
      <c r="E1" s="67"/>
      <c r="F1" s="67"/>
      <c r="G1" s="67"/>
      <c r="H1" s="67"/>
      <c r="I1" s="67"/>
      <c r="J1" s="67"/>
      <c r="K1" s="68"/>
    </row>
    <row r="2" spans="1:11" s="1" customFormat="1" ht="60" x14ac:dyDescent="0.25">
      <c r="A2" s="40" t="s">
        <v>2</v>
      </c>
      <c r="B2" s="43" t="s">
        <v>3</v>
      </c>
      <c r="C2" s="32" t="s">
        <v>4</v>
      </c>
      <c r="D2" s="40" t="s">
        <v>2</v>
      </c>
      <c r="E2" s="32" t="s">
        <v>5</v>
      </c>
      <c r="F2" s="32" t="s">
        <v>6</v>
      </c>
      <c r="G2" s="32" t="s">
        <v>7</v>
      </c>
      <c r="H2" s="33" t="s">
        <v>8</v>
      </c>
      <c r="I2" s="33" t="s">
        <v>9</v>
      </c>
      <c r="J2" s="36" t="s">
        <v>10</v>
      </c>
      <c r="K2" s="44" t="s">
        <v>11</v>
      </c>
    </row>
    <row r="4" spans="1:11" ht="30" x14ac:dyDescent="0.25">
      <c r="A4" s="71">
        <v>1</v>
      </c>
      <c r="B4" s="74" t="s">
        <v>12</v>
      </c>
      <c r="C4" s="21" t="s">
        <v>134</v>
      </c>
      <c r="D4" s="34"/>
      <c r="E4" s="21" t="s">
        <v>126</v>
      </c>
      <c r="F4" s="21" t="s">
        <v>104</v>
      </c>
      <c r="G4" s="21" t="s">
        <v>224</v>
      </c>
      <c r="H4" s="25">
        <v>42132</v>
      </c>
      <c r="I4" s="37">
        <v>300000</v>
      </c>
      <c r="J4" s="45" t="s">
        <v>414</v>
      </c>
      <c r="K4" s="41" t="s">
        <v>150</v>
      </c>
    </row>
    <row r="5" spans="1:11" ht="60" x14ac:dyDescent="0.25">
      <c r="A5" s="72"/>
      <c r="B5" s="75"/>
      <c r="C5" s="21" t="s">
        <v>135</v>
      </c>
      <c r="D5" s="34"/>
      <c r="E5" s="21" t="s">
        <v>86</v>
      </c>
      <c r="F5" s="21" t="s">
        <v>105</v>
      </c>
      <c r="G5" s="21" t="s">
        <v>232</v>
      </c>
      <c r="H5" s="25">
        <v>42137</v>
      </c>
      <c r="I5" s="37">
        <v>3663500</v>
      </c>
      <c r="J5" s="45" t="s">
        <v>418</v>
      </c>
      <c r="K5" s="41" t="s">
        <v>151</v>
      </c>
    </row>
    <row r="6" spans="1:11" ht="30" x14ac:dyDescent="0.25">
      <c r="A6" s="72"/>
      <c r="B6" s="75"/>
      <c r="C6" s="21" t="s">
        <v>84</v>
      </c>
      <c r="D6" s="34"/>
      <c r="E6" s="21" t="s">
        <v>127</v>
      </c>
      <c r="F6" s="21" t="s">
        <v>106</v>
      </c>
      <c r="G6" s="21" t="s">
        <v>225</v>
      </c>
      <c r="H6" s="25">
        <v>42135</v>
      </c>
      <c r="I6" s="37">
        <v>3980000</v>
      </c>
      <c r="J6" s="45" t="s">
        <v>419</v>
      </c>
      <c r="K6" s="41" t="s">
        <v>152</v>
      </c>
    </row>
    <row r="7" spans="1:11" ht="45" x14ac:dyDescent="0.25">
      <c r="A7" s="72"/>
      <c r="B7" s="75"/>
      <c r="C7" s="21" t="s">
        <v>136</v>
      </c>
      <c r="D7" s="34"/>
      <c r="E7" s="21" t="s">
        <v>128</v>
      </c>
      <c r="F7" s="21" t="s">
        <v>107</v>
      </c>
      <c r="G7" s="21" t="s">
        <v>226</v>
      </c>
      <c r="H7" s="25">
        <v>42139</v>
      </c>
      <c r="I7" s="37">
        <v>1043000</v>
      </c>
      <c r="J7" s="45" t="s">
        <v>420</v>
      </c>
      <c r="K7" s="41" t="s">
        <v>153</v>
      </c>
    </row>
    <row r="8" spans="1:11" ht="45" x14ac:dyDescent="0.25">
      <c r="A8" s="72"/>
      <c r="B8" s="75"/>
      <c r="C8" s="21" t="s">
        <v>137</v>
      </c>
      <c r="D8" s="34"/>
      <c r="E8" s="21" t="s">
        <v>130</v>
      </c>
      <c r="F8" s="21" t="s">
        <v>109</v>
      </c>
      <c r="G8" s="30" t="s">
        <v>277</v>
      </c>
      <c r="H8" s="31">
        <v>42059</v>
      </c>
      <c r="I8" s="37">
        <v>61762</v>
      </c>
      <c r="J8" s="45" t="s">
        <v>421</v>
      </c>
      <c r="K8" s="41" t="s">
        <v>154</v>
      </c>
    </row>
    <row r="9" spans="1:11" ht="45" x14ac:dyDescent="0.25">
      <c r="A9" s="72"/>
      <c r="B9" s="75"/>
      <c r="C9" s="21" t="s">
        <v>138</v>
      </c>
      <c r="D9" s="34"/>
      <c r="E9" s="21" t="s">
        <v>131</v>
      </c>
      <c r="F9" s="21" t="s">
        <v>110</v>
      </c>
      <c r="G9" s="21" t="s">
        <v>233</v>
      </c>
      <c r="H9" s="25">
        <v>42164</v>
      </c>
      <c r="I9" s="37">
        <v>2110000</v>
      </c>
      <c r="J9" s="45" t="s">
        <v>422</v>
      </c>
      <c r="K9" s="41" t="s">
        <v>155</v>
      </c>
    </row>
    <row r="10" spans="1:11" ht="45" x14ac:dyDescent="0.25">
      <c r="A10" s="72"/>
      <c r="B10" s="75"/>
      <c r="C10" s="21" t="s">
        <v>78</v>
      </c>
      <c r="D10" s="34"/>
      <c r="E10" s="21" t="s">
        <v>59</v>
      </c>
      <c r="F10" s="21" t="s">
        <v>111</v>
      </c>
      <c r="G10" s="21" t="s">
        <v>234</v>
      </c>
      <c r="H10" s="25">
        <v>42546</v>
      </c>
      <c r="I10" s="37">
        <v>641200</v>
      </c>
      <c r="J10" s="45" t="s">
        <v>423</v>
      </c>
      <c r="K10" s="41" t="s">
        <v>156</v>
      </c>
    </row>
    <row r="11" spans="1:11" ht="45" x14ac:dyDescent="0.25">
      <c r="A11" s="72"/>
      <c r="B11" s="75"/>
      <c r="C11" s="21" t="s">
        <v>73</v>
      </c>
      <c r="D11" s="34"/>
      <c r="E11" s="21" t="s">
        <v>132</v>
      </c>
      <c r="F11" s="21" t="s">
        <v>112</v>
      </c>
      <c r="G11" s="30" t="s">
        <v>275</v>
      </c>
      <c r="H11" s="31">
        <v>42121</v>
      </c>
      <c r="I11" s="37">
        <v>2112000</v>
      </c>
      <c r="J11" s="45" t="s">
        <v>424</v>
      </c>
      <c r="K11" s="41" t="s">
        <v>157</v>
      </c>
    </row>
    <row r="12" spans="1:11" ht="30" x14ac:dyDescent="0.25">
      <c r="A12" s="72"/>
      <c r="B12" s="75"/>
      <c r="C12" s="21" t="s">
        <v>139</v>
      </c>
      <c r="D12" s="34"/>
      <c r="E12" s="21" t="s">
        <v>133</v>
      </c>
      <c r="F12" s="21" t="s">
        <v>113</v>
      </c>
      <c r="G12" s="21" t="s">
        <v>228</v>
      </c>
      <c r="H12" s="25">
        <v>42230</v>
      </c>
      <c r="I12" s="37">
        <v>1026795</v>
      </c>
      <c r="J12" s="45" t="s">
        <v>425</v>
      </c>
      <c r="K12" s="41" t="s">
        <v>158</v>
      </c>
    </row>
    <row r="13" spans="1:11" ht="45" x14ac:dyDescent="0.25">
      <c r="A13" s="72"/>
      <c r="B13" s="75"/>
      <c r="C13" s="21" t="s">
        <v>140</v>
      </c>
      <c r="D13" s="34"/>
      <c r="E13" s="21" t="s">
        <v>59</v>
      </c>
      <c r="F13" s="21" t="s">
        <v>114</v>
      </c>
      <c r="G13" s="21" t="s">
        <v>230</v>
      </c>
      <c r="H13" s="25">
        <v>42249</v>
      </c>
      <c r="I13" s="37">
        <v>1541999</v>
      </c>
      <c r="J13" s="45" t="s">
        <v>426</v>
      </c>
      <c r="K13" s="41" t="s">
        <v>159</v>
      </c>
    </row>
    <row r="14" spans="1:11" ht="30" x14ac:dyDescent="0.25">
      <c r="A14" s="72"/>
      <c r="B14" s="75"/>
      <c r="C14" s="21" t="s">
        <v>141</v>
      </c>
      <c r="D14" s="34"/>
      <c r="E14" s="21" t="s">
        <v>59</v>
      </c>
      <c r="F14" s="21" t="s">
        <v>115</v>
      </c>
      <c r="G14" s="21" t="s">
        <v>231</v>
      </c>
      <c r="H14" s="25">
        <v>42269</v>
      </c>
      <c r="I14" s="37">
        <v>377800</v>
      </c>
      <c r="J14" s="45" t="s">
        <v>427</v>
      </c>
      <c r="K14" s="41" t="s">
        <v>160</v>
      </c>
    </row>
    <row r="15" spans="1:11" ht="90" x14ac:dyDescent="0.25">
      <c r="A15" s="72"/>
      <c r="B15" s="75"/>
      <c r="C15" s="21" t="s">
        <v>142</v>
      </c>
      <c r="D15" s="34"/>
      <c r="E15" s="21" t="s">
        <v>59</v>
      </c>
      <c r="F15" s="21" t="s">
        <v>116</v>
      </c>
      <c r="G15" s="21" t="s">
        <v>229</v>
      </c>
      <c r="H15" s="25">
        <v>42342</v>
      </c>
      <c r="I15" s="37">
        <v>4850000</v>
      </c>
      <c r="J15" s="45" t="s">
        <v>428</v>
      </c>
      <c r="K15" s="41" t="s">
        <v>161</v>
      </c>
    </row>
    <row r="16" spans="1:11" ht="60" x14ac:dyDescent="0.25">
      <c r="A16" s="72"/>
      <c r="B16" s="75"/>
      <c r="C16" s="21" t="s">
        <v>143</v>
      </c>
      <c r="D16" s="34"/>
      <c r="E16" s="21" t="s">
        <v>59</v>
      </c>
      <c r="F16" s="21" t="s">
        <v>117</v>
      </c>
      <c r="G16" s="21" t="s">
        <v>235</v>
      </c>
      <c r="H16" s="25">
        <v>42293</v>
      </c>
      <c r="I16" s="37">
        <v>1430000</v>
      </c>
      <c r="J16" s="45" t="s">
        <v>429</v>
      </c>
      <c r="K16" s="41" t="s">
        <v>162</v>
      </c>
    </row>
    <row r="17" spans="1:11" ht="45" x14ac:dyDescent="0.25">
      <c r="A17" s="72"/>
      <c r="B17" s="75"/>
      <c r="C17" s="21" t="s">
        <v>144</v>
      </c>
      <c r="D17" s="34"/>
      <c r="E17" s="21" t="s">
        <v>59</v>
      </c>
      <c r="F17" s="21" t="s">
        <v>118</v>
      </c>
      <c r="G17" s="21" t="s">
        <v>236</v>
      </c>
      <c r="H17" s="25">
        <v>42285</v>
      </c>
      <c r="I17" s="37">
        <v>2230000</v>
      </c>
      <c r="J17" s="45" t="s">
        <v>430</v>
      </c>
      <c r="K17" s="41" t="s">
        <v>163</v>
      </c>
    </row>
    <row r="18" spans="1:11" ht="45" x14ac:dyDescent="0.25">
      <c r="A18" s="72"/>
      <c r="B18" s="75"/>
      <c r="C18" s="21" t="s">
        <v>145</v>
      </c>
      <c r="D18" s="34"/>
      <c r="E18" s="21" t="s">
        <v>86</v>
      </c>
      <c r="F18" s="21" t="s">
        <v>119</v>
      </c>
      <c r="G18" s="30" t="s">
        <v>273</v>
      </c>
      <c r="H18" s="31">
        <v>42374</v>
      </c>
      <c r="I18" s="37">
        <v>3720000</v>
      </c>
      <c r="J18" s="45" t="s">
        <v>431</v>
      </c>
      <c r="K18" s="41" t="s">
        <v>164</v>
      </c>
    </row>
    <row r="19" spans="1:11" ht="45" x14ac:dyDescent="0.25">
      <c r="A19" s="72"/>
      <c r="B19" s="75"/>
      <c r="C19" s="21" t="s">
        <v>146</v>
      </c>
      <c r="D19" s="34"/>
      <c r="E19" s="21" t="s">
        <v>60</v>
      </c>
      <c r="F19" s="21" t="s">
        <v>120</v>
      </c>
      <c r="G19" s="30" t="s">
        <v>272</v>
      </c>
      <c r="H19" s="31">
        <v>41988</v>
      </c>
      <c r="I19" s="37">
        <v>1003145</v>
      </c>
      <c r="J19" s="45" t="s">
        <v>432</v>
      </c>
      <c r="K19" s="41" t="s">
        <v>165</v>
      </c>
    </row>
    <row r="20" spans="1:11" ht="30" x14ac:dyDescent="0.25">
      <c r="A20" s="72"/>
      <c r="B20" s="75"/>
      <c r="C20" s="21" t="s">
        <v>147</v>
      </c>
      <c r="D20" s="34"/>
      <c r="E20" s="21" t="s">
        <v>59</v>
      </c>
      <c r="F20" s="21" t="s">
        <v>121</v>
      </c>
      <c r="G20" s="21" t="s">
        <v>237</v>
      </c>
      <c r="H20" s="25">
        <v>42367</v>
      </c>
      <c r="I20" s="37">
        <v>3327900</v>
      </c>
      <c r="J20" s="45" t="s">
        <v>433</v>
      </c>
      <c r="K20" s="41" t="s">
        <v>166</v>
      </c>
    </row>
    <row r="21" spans="1:11" ht="45" x14ac:dyDescent="0.25">
      <c r="A21" s="72"/>
      <c r="B21" s="75"/>
      <c r="C21" s="21" t="s">
        <v>75</v>
      </c>
      <c r="D21" s="34"/>
      <c r="E21" s="21" t="s">
        <v>63</v>
      </c>
      <c r="F21" s="21" t="s">
        <v>122</v>
      </c>
      <c r="G21" s="21" t="s">
        <v>238</v>
      </c>
      <c r="H21" s="25">
        <v>42276</v>
      </c>
      <c r="I21" s="37">
        <v>800000</v>
      </c>
      <c r="J21" s="45" t="s">
        <v>385</v>
      </c>
      <c r="K21" s="41" t="s">
        <v>167</v>
      </c>
    </row>
    <row r="22" spans="1:11" ht="45" x14ac:dyDescent="0.25">
      <c r="A22" s="72"/>
      <c r="B22" s="75"/>
      <c r="C22" s="21" t="s">
        <v>71</v>
      </c>
      <c r="D22" s="34"/>
      <c r="E22" s="21" t="s">
        <v>89</v>
      </c>
      <c r="F22" s="21" t="s">
        <v>123</v>
      </c>
      <c r="G22" s="21" t="s">
        <v>239</v>
      </c>
      <c r="H22" s="25">
        <v>42221</v>
      </c>
      <c r="I22" s="37">
        <v>1453500</v>
      </c>
      <c r="J22" s="45" t="s">
        <v>434</v>
      </c>
      <c r="K22" s="41" t="s">
        <v>168</v>
      </c>
    </row>
    <row r="23" spans="1:11" ht="45" x14ac:dyDescent="0.25">
      <c r="A23" s="72"/>
      <c r="B23" s="75"/>
      <c r="C23" s="21" t="s">
        <v>148</v>
      </c>
      <c r="D23" s="34"/>
      <c r="E23" s="21" t="s">
        <v>86</v>
      </c>
      <c r="F23" s="21" t="s">
        <v>124</v>
      </c>
      <c r="G23" s="30" t="s">
        <v>271</v>
      </c>
      <c r="H23" s="31">
        <v>42397</v>
      </c>
      <c r="I23" s="37">
        <v>2557000</v>
      </c>
      <c r="J23" s="45" t="s">
        <v>435</v>
      </c>
      <c r="K23" s="41" t="s">
        <v>169</v>
      </c>
    </row>
    <row r="24" spans="1:11" ht="60" x14ac:dyDescent="0.25">
      <c r="A24" s="72"/>
      <c r="B24" s="75"/>
      <c r="C24" s="21" t="s">
        <v>149</v>
      </c>
      <c r="D24" s="34"/>
      <c r="E24" s="21" t="s">
        <v>86</v>
      </c>
      <c r="F24" s="21" t="s">
        <v>125</v>
      </c>
      <c r="G24" s="21" t="s">
        <v>240</v>
      </c>
      <c r="H24" s="25">
        <v>42389</v>
      </c>
      <c r="I24" s="37">
        <v>2042000</v>
      </c>
      <c r="J24" s="45" t="s">
        <v>436</v>
      </c>
      <c r="K24" s="41" t="s">
        <v>170</v>
      </c>
    </row>
    <row r="25" spans="1:11" s="1" customFormat="1" ht="45" x14ac:dyDescent="0.25">
      <c r="A25" s="72"/>
      <c r="B25" s="75"/>
      <c r="C25" s="21" t="s">
        <v>69</v>
      </c>
      <c r="D25" s="34"/>
      <c r="E25" s="21" t="s">
        <v>129</v>
      </c>
      <c r="F25" s="21" t="s">
        <v>108</v>
      </c>
      <c r="G25" s="21" t="s">
        <v>212</v>
      </c>
      <c r="H25" s="25">
        <v>41764</v>
      </c>
      <c r="I25" s="37">
        <v>2970723</v>
      </c>
      <c r="J25" s="45" t="s">
        <v>437</v>
      </c>
      <c r="K25" s="41" t="s">
        <v>269</v>
      </c>
    </row>
    <row r="26" spans="1:11" s="1" customFormat="1" ht="45" x14ac:dyDescent="0.25">
      <c r="A26" s="72"/>
      <c r="B26" s="75"/>
      <c r="C26" s="21" t="s">
        <v>322</v>
      </c>
      <c r="D26" s="34"/>
      <c r="E26" s="21" t="s">
        <v>321</v>
      </c>
      <c r="F26" s="21" t="s">
        <v>320</v>
      </c>
      <c r="G26" s="21" t="s">
        <v>360</v>
      </c>
      <c r="H26" s="25">
        <v>42439</v>
      </c>
      <c r="I26" s="37">
        <v>864000</v>
      </c>
      <c r="J26" s="45" t="s">
        <v>438</v>
      </c>
      <c r="K26" s="41" t="s">
        <v>323</v>
      </c>
    </row>
    <row r="27" spans="1:11" s="1" customFormat="1" ht="45" x14ac:dyDescent="0.25">
      <c r="A27" s="72"/>
      <c r="B27" s="75"/>
      <c r="C27" s="21" t="s">
        <v>325</v>
      </c>
      <c r="D27" s="34"/>
      <c r="E27" s="21" t="s">
        <v>59</v>
      </c>
      <c r="F27" s="21" t="s">
        <v>324</v>
      </c>
      <c r="G27" s="21" t="s">
        <v>361</v>
      </c>
      <c r="H27" s="25" t="s">
        <v>326</v>
      </c>
      <c r="I27" s="37">
        <v>700000</v>
      </c>
      <c r="J27" s="45" t="s">
        <v>376</v>
      </c>
      <c r="K27" s="41" t="s">
        <v>327</v>
      </c>
    </row>
    <row r="28" spans="1:11" s="1" customFormat="1" ht="45" x14ac:dyDescent="0.25">
      <c r="A28" s="73"/>
      <c r="B28" s="76"/>
      <c r="C28" s="21" t="s">
        <v>329</v>
      </c>
      <c r="D28" s="34"/>
      <c r="E28" s="21" t="s">
        <v>86</v>
      </c>
      <c r="F28" s="21" t="s">
        <v>328</v>
      </c>
      <c r="G28" s="21" t="s">
        <v>362</v>
      </c>
      <c r="H28" s="25" t="s">
        <v>330</v>
      </c>
      <c r="I28" s="37">
        <v>957000</v>
      </c>
      <c r="J28" s="45" t="s">
        <v>439</v>
      </c>
      <c r="K28" s="41" t="s">
        <v>331</v>
      </c>
    </row>
    <row r="29" spans="1:11" ht="45" x14ac:dyDescent="0.25">
      <c r="A29" s="72"/>
      <c r="B29" s="75"/>
      <c r="C29" s="21" t="s">
        <v>96</v>
      </c>
      <c r="D29" s="34"/>
      <c r="E29" s="35" t="s">
        <v>87</v>
      </c>
      <c r="F29" s="21" t="s">
        <v>16</v>
      </c>
      <c r="G29" s="30" t="s">
        <v>274</v>
      </c>
      <c r="H29" s="31">
        <v>41927</v>
      </c>
      <c r="I29" s="37">
        <v>529320</v>
      </c>
      <c r="J29" s="45" t="s">
        <v>440</v>
      </c>
      <c r="K29" s="41" t="s">
        <v>172</v>
      </c>
    </row>
    <row r="30" spans="1:11" ht="60" x14ac:dyDescent="0.25">
      <c r="A30" s="72"/>
      <c r="B30" s="75"/>
      <c r="C30" s="21" t="s">
        <v>97</v>
      </c>
      <c r="E30" s="35" t="s">
        <v>59</v>
      </c>
      <c r="F30" s="21" t="s">
        <v>53</v>
      </c>
      <c r="G30" s="21" t="s">
        <v>215</v>
      </c>
      <c r="H30" s="25">
        <v>41821</v>
      </c>
      <c r="I30" s="37">
        <v>0</v>
      </c>
      <c r="J30" s="45" t="s">
        <v>382</v>
      </c>
      <c r="K30" s="41" t="s">
        <v>173</v>
      </c>
    </row>
    <row r="31" spans="1:11" ht="30" x14ac:dyDescent="0.25">
      <c r="A31" s="72"/>
      <c r="B31" s="75"/>
      <c r="C31" s="21" t="s">
        <v>69</v>
      </c>
      <c r="E31" s="35" t="s">
        <v>59</v>
      </c>
      <c r="F31" s="21" t="s">
        <v>41</v>
      </c>
      <c r="G31" s="21" t="s">
        <v>220</v>
      </c>
      <c r="H31" s="25">
        <v>41953</v>
      </c>
      <c r="I31" s="37">
        <v>0</v>
      </c>
      <c r="J31" s="45" t="s">
        <v>382</v>
      </c>
      <c r="K31" s="41" t="s">
        <v>174</v>
      </c>
    </row>
    <row r="32" spans="1:11" ht="30" x14ac:dyDescent="0.25">
      <c r="A32" s="72"/>
      <c r="B32" s="75"/>
      <c r="C32" s="21" t="s">
        <v>98</v>
      </c>
      <c r="E32" s="35" t="s">
        <v>46</v>
      </c>
      <c r="F32" s="21" t="s">
        <v>17</v>
      </c>
      <c r="G32" s="30" t="s">
        <v>276</v>
      </c>
      <c r="H32" s="31">
        <v>41725</v>
      </c>
      <c r="I32" s="37">
        <v>346444</v>
      </c>
      <c r="J32" s="45" t="s">
        <v>441</v>
      </c>
      <c r="K32" s="41" t="s">
        <v>175</v>
      </c>
    </row>
    <row r="33" spans="1:11" ht="45" x14ac:dyDescent="0.25">
      <c r="A33" s="72"/>
      <c r="B33" s="75"/>
      <c r="C33" s="21" t="s">
        <v>99</v>
      </c>
      <c r="E33" s="35" t="s">
        <v>59</v>
      </c>
      <c r="F33" s="21" t="s">
        <v>18</v>
      </c>
      <c r="G33" s="21" t="s">
        <v>222</v>
      </c>
      <c r="H33" s="25">
        <v>41885</v>
      </c>
      <c r="I33" s="37">
        <v>0</v>
      </c>
      <c r="J33" s="45" t="s">
        <v>382</v>
      </c>
      <c r="K33" s="41" t="s">
        <v>176</v>
      </c>
    </row>
    <row r="34" spans="1:11" ht="45" x14ac:dyDescent="0.25">
      <c r="A34" s="72"/>
      <c r="B34" s="75"/>
      <c r="C34" s="21" t="s">
        <v>71</v>
      </c>
      <c r="E34" s="35" t="s">
        <v>88</v>
      </c>
      <c r="F34" s="21" t="s">
        <v>19</v>
      </c>
      <c r="G34" s="30" t="s">
        <v>277</v>
      </c>
      <c r="H34" s="31">
        <v>41880</v>
      </c>
      <c r="I34" s="37">
        <v>0</v>
      </c>
      <c r="J34" s="45" t="s">
        <v>382</v>
      </c>
      <c r="K34" s="41" t="s">
        <v>177</v>
      </c>
    </row>
    <row r="35" spans="1:11" ht="45" x14ac:dyDescent="0.25">
      <c r="A35" s="72"/>
      <c r="B35" s="75"/>
      <c r="C35" s="21" t="s">
        <v>71</v>
      </c>
      <c r="E35" s="35" t="s">
        <v>89</v>
      </c>
      <c r="F35" s="21" t="s">
        <v>20</v>
      </c>
      <c r="G35" s="30" t="s">
        <v>278</v>
      </c>
      <c r="H35" s="31">
        <v>41981</v>
      </c>
      <c r="I35" s="37">
        <v>0</v>
      </c>
      <c r="J35" s="45" t="s">
        <v>382</v>
      </c>
      <c r="K35" s="41" t="s">
        <v>178</v>
      </c>
    </row>
    <row r="36" spans="1:11" ht="30" x14ac:dyDescent="0.25">
      <c r="A36" s="72"/>
      <c r="B36" s="75"/>
      <c r="C36" s="21" t="s">
        <v>100</v>
      </c>
      <c r="E36" s="35" t="s">
        <v>90</v>
      </c>
      <c r="F36" s="21" t="s">
        <v>21</v>
      </c>
      <c r="G36" s="30" t="s">
        <v>277</v>
      </c>
      <c r="H36" s="31">
        <v>41962</v>
      </c>
      <c r="I36" s="37">
        <v>682737</v>
      </c>
      <c r="J36" s="45" t="s">
        <v>442</v>
      </c>
      <c r="K36" s="41" t="s">
        <v>179</v>
      </c>
    </row>
    <row r="37" spans="1:11" ht="60" x14ac:dyDescent="0.25">
      <c r="A37" s="72"/>
      <c r="B37" s="75"/>
      <c r="C37" s="21" t="s">
        <v>101</v>
      </c>
      <c r="E37" s="35" t="s">
        <v>59</v>
      </c>
      <c r="F37" s="21" t="s">
        <v>22</v>
      </c>
      <c r="G37" s="28" t="s">
        <v>227</v>
      </c>
      <c r="H37" s="29">
        <v>41942</v>
      </c>
      <c r="I37" s="37">
        <v>600000</v>
      </c>
      <c r="J37" s="45" t="s">
        <v>367</v>
      </c>
      <c r="K37" s="41" t="s">
        <v>180</v>
      </c>
    </row>
    <row r="38" spans="1:11" ht="75" x14ac:dyDescent="0.25">
      <c r="A38" s="72"/>
      <c r="B38" s="75"/>
      <c r="C38" s="21" t="s">
        <v>80</v>
      </c>
      <c r="E38" s="35" t="s">
        <v>59</v>
      </c>
      <c r="F38" s="21" t="s">
        <v>54</v>
      </c>
      <c r="G38" s="21" t="s">
        <v>217</v>
      </c>
      <c r="H38" s="25">
        <v>41953</v>
      </c>
      <c r="I38" s="37">
        <v>0</v>
      </c>
      <c r="J38" s="45" t="s">
        <v>382</v>
      </c>
      <c r="K38" s="41" t="s">
        <v>181</v>
      </c>
    </row>
    <row r="39" spans="1:11" ht="30" x14ac:dyDescent="0.25">
      <c r="A39" s="72"/>
      <c r="B39" s="75"/>
      <c r="C39" s="21" t="s">
        <v>102</v>
      </c>
      <c r="E39" s="35" t="s">
        <v>91</v>
      </c>
      <c r="F39" s="21" t="s">
        <v>23</v>
      </c>
      <c r="G39" s="21" t="s">
        <v>221</v>
      </c>
      <c r="H39" s="25">
        <v>41927</v>
      </c>
      <c r="I39" s="37">
        <v>0</v>
      </c>
      <c r="J39" s="45" t="s">
        <v>382</v>
      </c>
      <c r="K39" s="41" t="s">
        <v>182</v>
      </c>
    </row>
    <row r="40" spans="1:11" ht="45" x14ac:dyDescent="0.25">
      <c r="A40" s="72"/>
      <c r="B40" s="75"/>
      <c r="C40" s="21" t="s">
        <v>102</v>
      </c>
      <c r="E40" s="35" t="s">
        <v>92</v>
      </c>
      <c r="F40" s="21" t="s">
        <v>24</v>
      </c>
      <c r="G40" s="21" t="s">
        <v>216</v>
      </c>
      <c r="H40" s="25">
        <v>41985</v>
      </c>
      <c r="I40" s="37">
        <v>0</v>
      </c>
      <c r="J40" s="45" t="s">
        <v>382</v>
      </c>
      <c r="K40" s="41" t="s">
        <v>183</v>
      </c>
    </row>
    <row r="41" spans="1:11" ht="30" x14ac:dyDescent="0.25">
      <c r="A41" s="73"/>
      <c r="B41" s="75"/>
      <c r="C41" s="21" t="s">
        <v>72</v>
      </c>
      <c r="E41" s="35" t="s">
        <v>94</v>
      </c>
      <c r="F41" s="21" t="s">
        <v>25</v>
      </c>
      <c r="G41" s="21" t="s">
        <v>218</v>
      </c>
      <c r="H41" s="25">
        <v>41946</v>
      </c>
      <c r="I41" s="37">
        <v>0</v>
      </c>
      <c r="J41" s="45" t="s">
        <v>382</v>
      </c>
      <c r="K41" s="41" t="s">
        <v>185</v>
      </c>
    </row>
    <row r="42" spans="1:11" ht="30" x14ac:dyDescent="0.25">
      <c r="A42" s="59"/>
      <c r="B42" s="75"/>
      <c r="C42" s="21" t="s">
        <v>84</v>
      </c>
      <c r="E42" s="21" t="s">
        <v>59</v>
      </c>
      <c r="F42" s="21" t="s">
        <v>58</v>
      </c>
      <c r="G42" s="21" t="s">
        <v>208</v>
      </c>
      <c r="H42" s="25">
        <v>41789</v>
      </c>
      <c r="I42" s="37">
        <v>1400000</v>
      </c>
      <c r="J42" s="45" t="s">
        <v>443</v>
      </c>
      <c r="K42" s="41" t="s">
        <v>266</v>
      </c>
    </row>
    <row r="43" spans="1:11" ht="75" x14ac:dyDescent="0.25">
      <c r="A43" s="59"/>
      <c r="B43" s="75"/>
      <c r="C43" s="21" t="s">
        <v>80</v>
      </c>
      <c r="E43" s="21" t="s">
        <v>59</v>
      </c>
      <c r="F43" s="21" t="s">
        <v>39</v>
      </c>
      <c r="G43" s="21" t="s">
        <v>202</v>
      </c>
      <c r="H43" s="25">
        <v>41795</v>
      </c>
      <c r="I43" s="37">
        <v>0</v>
      </c>
      <c r="J43" s="45" t="s">
        <v>382</v>
      </c>
      <c r="K43" s="41" t="s">
        <v>258</v>
      </c>
    </row>
    <row r="44" spans="1:11" ht="45" x14ac:dyDescent="0.25">
      <c r="A44" s="59"/>
      <c r="B44" s="75"/>
      <c r="C44" s="21" t="s">
        <v>70</v>
      </c>
      <c r="E44" s="21" t="s">
        <v>59</v>
      </c>
      <c r="F44" s="21" t="s">
        <v>30</v>
      </c>
      <c r="G44" s="21" t="s">
        <v>205</v>
      </c>
      <c r="H44" s="25">
        <v>41794</v>
      </c>
      <c r="I44" s="37">
        <v>600000</v>
      </c>
      <c r="J44" s="45" t="s">
        <v>367</v>
      </c>
      <c r="K44" s="41" t="s">
        <v>247</v>
      </c>
    </row>
    <row r="45" spans="1:11" ht="60" x14ac:dyDescent="0.25">
      <c r="A45" s="59"/>
      <c r="B45" s="75"/>
      <c r="C45" s="21" t="s">
        <v>79</v>
      </c>
      <c r="E45" s="21" t="s">
        <v>60</v>
      </c>
      <c r="F45" s="21" t="s">
        <v>50</v>
      </c>
      <c r="G45" s="21" t="s">
        <v>191</v>
      </c>
      <c r="H45" s="25">
        <v>41834</v>
      </c>
      <c r="I45" s="37">
        <v>120000</v>
      </c>
      <c r="J45" s="45" t="s">
        <v>444</v>
      </c>
      <c r="K45" s="41" t="s">
        <v>257</v>
      </c>
    </row>
    <row r="46" spans="1:11" ht="45" x14ac:dyDescent="0.25">
      <c r="A46" s="59"/>
      <c r="B46" s="75"/>
      <c r="C46" s="21" t="s">
        <v>73</v>
      </c>
      <c r="E46" s="21" t="s">
        <v>59</v>
      </c>
      <c r="F46" s="21" t="s">
        <v>43</v>
      </c>
      <c r="G46" s="21" t="s">
        <v>207</v>
      </c>
      <c r="H46" s="25">
        <v>41879</v>
      </c>
      <c r="I46" s="37">
        <v>0</v>
      </c>
      <c r="J46" s="45" t="s">
        <v>382</v>
      </c>
      <c r="K46" s="41" t="s">
        <v>264</v>
      </c>
    </row>
    <row r="47" spans="1:11" ht="75" x14ac:dyDescent="0.25">
      <c r="A47" s="59"/>
      <c r="B47" s="75"/>
      <c r="C47" s="21" t="s">
        <v>73</v>
      </c>
      <c r="E47" s="21" t="s">
        <v>59</v>
      </c>
      <c r="F47" s="21" t="s">
        <v>42</v>
      </c>
      <c r="G47" s="21" t="s">
        <v>211</v>
      </c>
      <c r="H47" s="25">
        <v>41681</v>
      </c>
      <c r="I47" s="37">
        <v>662206</v>
      </c>
      <c r="J47" s="45" t="s">
        <v>445</v>
      </c>
      <c r="K47" s="41" t="s">
        <v>263</v>
      </c>
    </row>
    <row r="48" spans="1:11" ht="30" x14ac:dyDescent="0.25">
      <c r="A48" s="58">
        <v>3</v>
      </c>
      <c r="B48" s="78" t="s">
        <v>14</v>
      </c>
      <c r="C48" s="21" t="s">
        <v>64</v>
      </c>
      <c r="E48" s="21" t="s">
        <v>59</v>
      </c>
      <c r="F48" s="21" t="s">
        <v>26</v>
      </c>
      <c r="G48" s="21" t="s">
        <v>203</v>
      </c>
      <c r="H48" s="25">
        <v>41416</v>
      </c>
      <c r="I48" s="37">
        <v>0</v>
      </c>
      <c r="J48" s="45" t="s">
        <v>382</v>
      </c>
      <c r="K48" s="41" t="s">
        <v>241</v>
      </c>
    </row>
    <row r="49" spans="1:11" ht="30" x14ac:dyDescent="0.25">
      <c r="A49" s="59"/>
      <c r="B49" s="79"/>
      <c r="C49" s="21" t="s">
        <v>65</v>
      </c>
      <c r="E49" s="21" t="s">
        <v>59</v>
      </c>
      <c r="F49" s="21" t="s">
        <v>56</v>
      </c>
      <c r="G49" s="21" t="s">
        <v>196</v>
      </c>
      <c r="H49" s="25">
        <v>41458</v>
      </c>
      <c r="I49" s="37">
        <v>1300000</v>
      </c>
      <c r="J49" s="45" t="s">
        <v>446</v>
      </c>
      <c r="K49" s="41" t="s">
        <v>242</v>
      </c>
    </row>
    <row r="50" spans="1:11" ht="45" x14ac:dyDescent="0.25">
      <c r="A50" s="59"/>
      <c r="B50" s="79"/>
      <c r="C50" s="21" t="s">
        <v>66</v>
      </c>
      <c r="E50" s="21" t="s">
        <v>59</v>
      </c>
      <c r="F50" s="21" t="s">
        <v>27</v>
      </c>
      <c r="G50" s="21" t="s">
        <v>195</v>
      </c>
      <c r="H50" s="25">
        <v>41402</v>
      </c>
      <c r="I50" s="37">
        <v>500000</v>
      </c>
      <c r="J50" s="45" t="s">
        <v>371</v>
      </c>
      <c r="K50" s="41" t="s">
        <v>243</v>
      </c>
    </row>
    <row r="51" spans="1:11" ht="45" x14ac:dyDescent="0.25">
      <c r="A51" s="59"/>
      <c r="B51" s="79"/>
      <c r="C51" s="21" t="s">
        <v>67</v>
      </c>
      <c r="E51" s="21" t="s">
        <v>59</v>
      </c>
      <c r="F51" s="21" t="s">
        <v>28</v>
      </c>
      <c r="G51" s="21" t="s">
        <v>201</v>
      </c>
      <c r="H51" s="25">
        <v>41390</v>
      </c>
      <c r="I51" s="37">
        <v>250000</v>
      </c>
      <c r="J51" s="45" t="s">
        <v>447</v>
      </c>
      <c r="K51" s="41" t="s">
        <v>244</v>
      </c>
    </row>
    <row r="52" spans="1:11" ht="60" x14ac:dyDescent="0.25">
      <c r="A52" s="59"/>
      <c r="B52" s="79"/>
      <c r="C52" s="21" t="s">
        <v>68</v>
      </c>
      <c r="E52" s="21" t="s">
        <v>59</v>
      </c>
      <c r="F52" s="21" t="s">
        <v>29</v>
      </c>
      <c r="G52" s="21" t="s">
        <v>190</v>
      </c>
      <c r="H52" s="25">
        <v>41502</v>
      </c>
      <c r="I52" s="37">
        <v>200000</v>
      </c>
      <c r="J52" s="45" t="s">
        <v>406</v>
      </c>
      <c r="K52" s="41" t="s">
        <v>245</v>
      </c>
    </row>
    <row r="53" spans="1:11" ht="60" x14ac:dyDescent="0.25">
      <c r="A53" s="59"/>
      <c r="B53" s="79"/>
      <c r="C53" s="21" t="s">
        <v>69</v>
      </c>
      <c r="E53" s="21" t="s">
        <v>59</v>
      </c>
      <c r="F53" s="21" t="s">
        <v>48</v>
      </c>
      <c r="G53" s="21" t="s">
        <v>188</v>
      </c>
      <c r="H53" s="25">
        <v>41520</v>
      </c>
      <c r="I53" s="37">
        <v>400000</v>
      </c>
      <c r="J53" s="45" t="s">
        <v>448</v>
      </c>
      <c r="K53" s="41" t="s">
        <v>246</v>
      </c>
    </row>
    <row r="54" spans="1:11" ht="75" x14ac:dyDescent="0.25">
      <c r="A54" s="59"/>
      <c r="B54" s="79"/>
      <c r="C54" s="21" t="s">
        <v>71</v>
      </c>
      <c r="E54" s="21" t="s">
        <v>47</v>
      </c>
      <c r="F54" s="21" t="s">
        <v>31</v>
      </c>
      <c r="G54" s="21" t="s">
        <v>214</v>
      </c>
      <c r="H54" s="25">
        <v>41538</v>
      </c>
      <c r="I54" s="37">
        <v>1454000</v>
      </c>
      <c r="J54" s="45" t="s">
        <v>449</v>
      </c>
      <c r="K54" s="41" t="s">
        <v>248</v>
      </c>
    </row>
    <row r="55" spans="1:11" ht="75" x14ac:dyDescent="0.25">
      <c r="A55" s="59"/>
      <c r="B55" s="79"/>
      <c r="C55" s="21" t="s">
        <v>72</v>
      </c>
      <c r="E55" s="21" t="s">
        <v>59</v>
      </c>
      <c r="F55" s="21" t="s">
        <v>32</v>
      </c>
      <c r="G55" s="21" t="s">
        <v>189</v>
      </c>
      <c r="H55" s="25">
        <v>41554</v>
      </c>
      <c r="I55" s="37">
        <v>500000</v>
      </c>
      <c r="J55" s="45" t="s">
        <v>371</v>
      </c>
      <c r="K55" s="41" t="s">
        <v>249</v>
      </c>
    </row>
    <row r="56" spans="1:11" ht="45" x14ac:dyDescent="0.25">
      <c r="A56" s="59"/>
      <c r="B56" s="79"/>
      <c r="C56" s="21" t="s">
        <v>66</v>
      </c>
      <c r="E56" s="21" t="s">
        <v>59</v>
      </c>
      <c r="F56" s="21" t="s">
        <v>33</v>
      </c>
      <c r="G56" s="21" t="s">
        <v>197</v>
      </c>
      <c r="H56" s="25">
        <v>41450</v>
      </c>
      <c r="I56" s="37">
        <v>600000</v>
      </c>
      <c r="J56" s="45" t="s">
        <v>367</v>
      </c>
      <c r="K56" s="41" t="s">
        <v>250</v>
      </c>
    </row>
    <row r="57" spans="1:11" ht="75" x14ac:dyDescent="0.25">
      <c r="A57" s="59"/>
      <c r="B57" s="79"/>
      <c r="C57" s="21" t="s">
        <v>73</v>
      </c>
      <c r="E57" s="21" t="s">
        <v>59</v>
      </c>
      <c r="F57" s="21" t="s">
        <v>49</v>
      </c>
      <c r="G57" s="21" t="s">
        <v>200</v>
      </c>
      <c r="H57" s="25">
        <v>41486</v>
      </c>
      <c r="I57" s="37">
        <v>500000</v>
      </c>
      <c r="J57" s="45" t="s">
        <v>371</v>
      </c>
      <c r="K57" s="41" t="s">
        <v>251</v>
      </c>
    </row>
    <row r="58" spans="1:11" ht="45" x14ac:dyDescent="0.25">
      <c r="A58" s="59"/>
      <c r="B58" s="79"/>
      <c r="C58" s="21" t="s">
        <v>74</v>
      </c>
      <c r="E58" s="21" t="s">
        <v>59</v>
      </c>
      <c r="F58" s="21" t="s">
        <v>34</v>
      </c>
      <c r="G58" s="21" t="s">
        <v>193</v>
      </c>
      <c r="H58" s="25">
        <v>41632</v>
      </c>
      <c r="I58" s="37">
        <v>0</v>
      </c>
      <c r="J58" s="45" t="s">
        <v>382</v>
      </c>
      <c r="K58" s="41" t="s">
        <v>252</v>
      </c>
    </row>
    <row r="59" spans="1:11" ht="30" x14ac:dyDescent="0.25">
      <c r="A59" s="59"/>
      <c r="B59" s="79"/>
      <c r="C59" s="21" t="s">
        <v>75</v>
      </c>
      <c r="E59" s="21" t="s">
        <v>59</v>
      </c>
      <c r="F59" s="21" t="s">
        <v>35</v>
      </c>
      <c r="G59" s="21" t="s">
        <v>198</v>
      </c>
      <c r="H59" s="25">
        <v>41527</v>
      </c>
      <c r="I59" s="37">
        <v>400000</v>
      </c>
      <c r="J59" s="45" t="s">
        <v>448</v>
      </c>
      <c r="K59" s="41" t="s">
        <v>253</v>
      </c>
    </row>
    <row r="60" spans="1:11" ht="30" x14ac:dyDescent="0.25">
      <c r="A60" s="59"/>
      <c r="B60" s="79"/>
      <c r="C60" s="21" t="s">
        <v>76</v>
      </c>
      <c r="E60" s="21" t="s">
        <v>59</v>
      </c>
      <c r="F60" s="21" t="s">
        <v>36</v>
      </c>
      <c r="G60" s="21" t="s">
        <v>187</v>
      </c>
      <c r="H60" s="25">
        <v>41522</v>
      </c>
      <c r="I60" s="37">
        <v>400000</v>
      </c>
      <c r="J60" s="45" t="s">
        <v>448</v>
      </c>
      <c r="K60" s="41" t="s">
        <v>254</v>
      </c>
    </row>
    <row r="61" spans="1:11" ht="45" x14ac:dyDescent="0.25">
      <c r="A61" s="59"/>
      <c r="B61" s="79"/>
      <c r="C61" s="21" t="s">
        <v>77</v>
      </c>
      <c r="E61" s="21" t="s">
        <v>59</v>
      </c>
      <c r="F61" s="21" t="s">
        <v>37</v>
      </c>
      <c r="G61" s="21" t="s">
        <v>194</v>
      </c>
      <c r="H61" s="25">
        <v>41527</v>
      </c>
      <c r="I61" s="37">
        <v>0</v>
      </c>
      <c r="J61" s="45" t="s">
        <v>382</v>
      </c>
      <c r="K61" s="41" t="s">
        <v>255</v>
      </c>
    </row>
    <row r="62" spans="1:11" ht="45" x14ac:dyDescent="0.25">
      <c r="A62" s="59"/>
      <c r="B62" s="79"/>
      <c r="C62" s="21" t="s">
        <v>78</v>
      </c>
      <c r="E62" s="21" t="s">
        <v>59</v>
      </c>
      <c r="F62" s="21" t="s">
        <v>38</v>
      </c>
      <c r="G62" s="21" t="s">
        <v>199</v>
      </c>
      <c r="H62" s="25">
        <v>41486</v>
      </c>
      <c r="I62" s="37">
        <v>700000</v>
      </c>
      <c r="J62" s="45" t="s">
        <v>376</v>
      </c>
      <c r="K62" s="41" t="s">
        <v>256</v>
      </c>
    </row>
    <row r="63" spans="1:11" ht="60" x14ac:dyDescent="0.25">
      <c r="A63" s="59"/>
      <c r="B63" s="79"/>
      <c r="C63" s="21" t="s">
        <v>81</v>
      </c>
      <c r="E63" s="21" t="s">
        <v>61</v>
      </c>
      <c r="F63" s="21" t="s">
        <v>40</v>
      </c>
      <c r="G63" s="21" t="s">
        <v>204</v>
      </c>
      <c r="H63" s="25">
        <v>41613</v>
      </c>
      <c r="I63" s="37">
        <v>0</v>
      </c>
      <c r="J63" s="45" t="s">
        <v>382</v>
      </c>
      <c r="K63" s="41" t="s">
        <v>259</v>
      </c>
    </row>
    <row r="64" spans="1:11" ht="60" x14ac:dyDescent="0.25">
      <c r="A64" s="59"/>
      <c r="B64" s="79"/>
      <c r="C64" s="21" t="s">
        <v>83</v>
      </c>
      <c r="E64" s="21" t="s">
        <v>59</v>
      </c>
      <c r="F64" s="21" t="s">
        <v>57</v>
      </c>
      <c r="G64" s="21" t="s">
        <v>192</v>
      </c>
      <c r="H64" s="25">
        <v>41656</v>
      </c>
      <c r="I64" s="37">
        <v>546457</v>
      </c>
      <c r="J64" s="45" t="s">
        <v>450</v>
      </c>
      <c r="K64" s="41" t="s">
        <v>261</v>
      </c>
    </row>
    <row r="65" spans="1:11" ht="60" x14ac:dyDescent="0.25">
      <c r="A65" s="59"/>
      <c r="B65" s="79"/>
      <c r="C65" s="21" t="s">
        <v>68</v>
      </c>
      <c r="E65" s="21" t="s">
        <v>59</v>
      </c>
      <c r="F65" s="21" t="s">
        <v>41</v>
      </c>
      <c r="G65" s="21" t="s">
        <v>209</v>
      </c>
      <c r="H65" s="25">
        <v>41579</v>
      </c>
      <c r="I65" s="37">
        <v>1228979</v>
      </c>
      <c r="J65" s="45" t="s">
        <v>451</v>
      </c>
      <c r="K65" s="41" t="s">
        <v>262</v>
      </c>
    </row>
    <row r="66" spans="1:11" ht="30" x14ac:dyDescent="0.25">
      <c r="A66" s="59"/>
      <c r="B66" s="79"/>
      <c r="C66" s="21" t="s">
        <v>84</v>
      </c>
      <c r="E66" s="21" t="s">
        <v>59</v>
      </c>
      <c r="F66" s="21" t="s">
        <v>44</v>
      </c>
      <c r="G66" s="21" t="s">
        <v>206</v>
      </c>
      <c r="H66" s="25">
        <v>41490</v>
      </c>
      <c r="I66" s="37">
        <v>4200000</v>
      </c>
      <c r="J66" s="45" t="s">
        <v>452</v>
      </c>
      <c r="K66" s="41" t="s">
        <v>265</v>
      </c>
    </row>
    <row r="67" spans="1:11" ht="30" x14ac:dyDescent="0.25">
      <c r="A67" s="59"/>
      <c r="B67" s="79"/>
      <c r="C67" s="21" t="s">
        <v>72</v>
      </c>
      <c r="E67" s="21" t="s">
        <v>63</v>
      </c>
      <c r="F67" s="21" t="s">
        <v>45</v>
      </c>
      <c r="G67" s="21" t="s">
        <v>213</v>
      </c>
      <c r="H67" s="25">
        <v>41592</v>
      </c>
      <c r="I67" s="37">
        <v>51840</v>
      </c>
      <c r="J67" s="45" t="s">
        <v>453</v>
      </c>
      <c r="K67" s="41" t="s">
        <v>267</v>
      </c>
    </row>
    <row r="68" spans="1:11" ht="45" x14ac:dyDescent="0.25">
      <c r="A68" s="59"/>
      <c r="B68" s="79"/>
      <c r="C68" s="21" t="s">
        <v>85</v>
      </c>
      <c r="E68" s="21" t="s">
        <v>59</v>
      </c>
      <c r="F68" s="21" t="s">
        <v>52</v>
      </c>
      <c r="G68" s="21" t="s">
        <v>186</v>
      </c>
      <c r="H68" s="25">
        <v>41646</v>
      </c>
      <c r="I68" s="37">
        <v>522590</v>
      </c>
      <c r="J68" s="45" t="s">
        <v>454</v>
      </c>
      <c r="K68" s="41" t="s">
        <v>268</v>
      </c>
    </row>
    <row r="69" spans="1:11" ht="60" x14ac:dyDescent="0.25">
      <c r="A69" s="53"/>
      <c r="B69" s="79"/>
      <c r="C69" s="21" t="s">
        <v>280</v>
      </c>
      <c r="E69" s="21" t="s">
        <v>94</v>
      </c>
      <c r="F69" s="21" t="s">
        <v>285</v>
      </c>
      <c r="G69" s="21" t="s">
        <v>340</v>
      </c>
      <c r="H69" s="25">
        <v>41163</v>
      </c>
      <c r="I69" s="37">
        <v>47691</v>
      </c>
      <c r="J69" s="45" t="s">
        <v>455</v>
      </c>
      <c r="K69" s="41" t="s">
        <v>291</v>
      </c>
    </row>
    <row r="70" spans="1:11" ht="30" x14ac:dyDescent="0.25">
      <c r="A70" s="53"/>
      <c r="B70" s="79"/>
      <c r="C70" s="21" t="s">
        <v>281</v>
      </c>
      <c r="E70" s="21" t="s">
        <v>59</v>
      </c>
      <c r="F70" s="21" t="s">
        <v>286</v>
      </c>
      <c r="G70" s="21" t="s">
        <v>342</v>
      </c>
      <c r="H70" s="25">
        <v>41260</v>
      </c>
      <c r="I70" s="37">
        <v>350000</v>
      </c>
      <c r="J70" s="45" t="s">
        <v>381</v>
      </c>
      <c r="K70" s="41" t="s">
        <v>292</v>
      </c>
    </row>
    <row r="71" spans="1:11" ht="45" x14ac:dyDescent="0.25">
      <c r="A71" s="53"/>
      <c r="B71" s="79"/>
      <c r="C71" s="21" t="s">
        <v>102</v>
      </c>
      <c r="E71" s="21" t="s">
        <v>59</v>
      </c>
      <c r="F71" s="21" t="s">
        <v>289</v>
      </c>
      <c r="G71" s="21" t="s">
        <v>344</v>
      </c>
      <c r="H71" s="25">
        <v>41290</v>
      </c>
      <c r="I71" s="37">
        <v>850000</v>
      </c>
      <c r="J71" s="45" t="s">
        <v>456</v>
      </c>
      <c r="K71" s="41" t="s">
        <v>295</v>
      </c>
    </row>
    <row r="72" spans="1:11" ht="45" x14ac:dyDescent="0.25">
      <c r="A72" s="12"/>
      <c r="B72" s="79"/>
      <c r="C72" s="21" t="s">
        <v>143</v>
      </c>
      <c r="E72" s="21" t="s">
        <v>303</v>
      </c>
      <c r="F72" s="21" t="s">
        <v>301</v>
      </c>
      <c r="G72" s="21" t="s">
        <v>350</v>
      </c>
      <c r="H72" s="25">
        <v>41318</v>
      </c>
      <c r="I72" s="37">
        <v>19550000</v>
      </c>
      <c r="J72" s="45" t="s">
        <v>457</v>
      </c>
      <c r="K72" s="41" t="s">
        <v>302</v>
      </c>
    </row>
    <row r="73" spans="1:11" ht="30" x14ac:dyDescent="0.25">
      <c r="A73" s="12"/>
      <c r="B73" s="79"/>
      <c r="C73" s="21" t="s">
        <v>318</v>
      </c>
      <c r="E73" s="21" t="s">
        <v>59</v>
      </c>
      <c r="F73" s="21" t="s">
        <v>319</v>
      </c>
      <c r="G73" s="21" t="s">
        <v>356</v>
      </c>
      <c r="H73" s="25">
        <v>41557</v>
      </c>
      <c r="I73" s="37">
        <v>1780000</v>
      </c>
      <c r="J73" s="45" t="s">
        <v>397</v>
      </c>
      <c r="K73" s="41" t="s">
        <v>317</v>
      </c>
    </row>
    <row r="74" spans="1:11" ht="30" x14ac:dyDescent="0.25">
      <c r="B74" s="79"/>
      <c r="C74" s="21" t="s">
        <v>333</v>
      </c>
      <c r="E74" s="21" t="s">
        <v>59</v>
      </c>
      <c r="F74" s="21" t="s">
        <v>332</v>
      </c>
      <c r="G74" s="21" t="s">
        <v>357</v>
      </c>
      <c r="H74" s="25" t="s">
        <v>334</v>
      </c>
      <c r="I74" s="37">
        <v>1300000</v>
      </c>
      <c r="J74" s="45" t="s">
        <v>446</v>
      </c>
      <c r="K74" s="41" t="s">
        <v>335</v>
      </c>
    </row>
    <row r="75" spans="1:11" ht="90" x14ac:dyDescent="0.25">
      <c r="B75" s="79"/>
      <c r="C75" s="21" t="s">
        <v>338</v>
      </c>
      <c r="E75" s="21" t="s">
        <v>59</v>
      </c>
      <c r="F75" s="21" t="s">
        <v>336</v>
      </c>
      <c r="G75" s="21" t="s">
        <v>358</v>
      </c>
      <c r="H75" s="25">
        <v>41242</v>
      </c>
      <c r="I75" s="37">
        <v>110000</v>
      </c>
      <c r="J75" s="45" t="s">
        <v>458</v>
      </c>
      <c r="K75" s="41" t="s">
        <v>337</v>
      </c>
    </row>
    <row r="76" spans="1:11" ht="45" x14ac:dyDescent="0.25">
      <c r="C76" s="21" t="s">
        <v>347</v>
      </c>
      <c r="E76" s="21" t="s">
        <v>131</v>
      </c>
      <c r="F76" s="21" t="s">
        <v>348</v>
      </c>
      <c r="G76" s="21" t="s">
        <v>359</v>
      </c>
      <c r="H76" s="25">
        <v>40963</v>
      </c>
      <c r="I76" s="37">
        <v>410000</v>
      </c>
      <c r="J76" s="45" t="s">
        <v>459</v>
      </c>
      <c r="K76" s="41" t="s">
        <v>349</v>
      </c>
    </row>
  </sheetData>
  <mergeCells count="6">
    <mergeCell ref="B1:K1"/>
    <mergeCell ref="B48:B75"/>
    <mergeCell ref="B29:B47"/>
    <mergeCell ref="A29:A41"/>
    <mergeCell ref="B4:B28"/>
    <mergeCell ref="A4:A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 1</vt:lpstr>
      <vt:lpstr>2014-15</vt:lpstr>
      <vt:lpstr>2013-14</vt:lpstr>
      <vt:lpstr>201314</vt:lpstr>
      <vt:lpstr>201415</vt:lpstr>
      <vt:lpstr>201516</vt:lpstr>
      <vt:lpstr>Sheet1</vt:lpstr>
      <vt:lpstr>'201415'!Print_Area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Sunny Thomas</cp:lastModifiedBy>
  <cp:lastPrinted>2016-11-30T09:37:46Z</cp:lastPrinted>
  <dcterms:created xsi:type="dcterms:W3CDTF">2016-10-14T10:25:43Z</dcterms:created>
  <dcterms:modified xsi:type="dcterms:W3CDTF">2016-12-24T07:50:42Z</dcterms:modified>
</cp:coreProperties>
</file>